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gnem1\Documents\Desktop\CFH FHV\"/>
    </mc:Choice>
  </mc:AlternateContent>
  <xr:revisionPtr revIDLastSave="0" documentId="8_{200A66F0-1CBB-4B7A-87D5-D79408CCF5C7}" xr6:coauthVersionLast="47" xr6:coauthVersionMax="47" xr10:uidLastSave="{00000000-0000-0000-0000-000000000000}"/>
  <workbookProtection workbookAlgorithmName="SHA-512" workbookHashValue="l4Cq+N01QNzNAeD3qRfsh5YEg+cUdE4tIDgFP38+T2Tzr/7uS+y95Atkvw3l/jHijzOvLyd1NO8lmOSyWPcEhA==" workbookSaltValue="CO+BZ1ZI7UTY4YKsf6bhZw==" workbookSpinCount="100000" lockStructure="1"/>
  <bookViews>
    <workbookView xWindow="1692" yWindow="1680" windowWidth="17280" windowHeight="8964" xr2:uid="{00000000-000D-0000-FFFF-FFFF00000000}"/>
  </bookViews>
  <sheets>
    <sheet name="Staffing Plan" sheetId="19" r:id="rId1"/>
    <sheet name="Budget Details " sheetId="10" r:id="rId2"/>
    <sheet name="Budget Summary " sheetId="7" r:id="rId3"/>
    <sheet name="Model Fees" sheetId="16" r:id="rId4"/>
    <sheet name="Sample Budget Detail" sheetId="11" r:id="rId5"/>
  </sheets>
  <definedNames>
    <definedName name="Budget_Period">'Budget Details '!$A$1:$I$57</definedName>
    <definedName name="Example_Budget_Narrative">#REF!</definedName>
    <definedName name="Excel_RFP_Budget_Template">#REF!</definedName>
    <definedName name="Exhibit_D___Budget_Summary_for_April_1__2019___June_30__2022">'Budget Summary '!$A$1:$C$17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19" l="1"/>
  <c r="N23" i="19"/>
  <c r="N19" i="19"/>
  <c r="N17" i="19"/>
  <c r="N15" i="19"/>
  <c r="N13" i="19"/>
  <c r="N11" i="19"/>
  <c r="N9" i="19"/>
  <c r="N7" i="19"/>
  <c r="N5" i="19"/>
  <c r="N24" i="19" s="1"/>
  <c r="G5" i="19" l="1"/>
  <c r="J9" i="19"/>
  <c r="J23" i="19"/>
  <c r="J21" i="19"/>
  <c r="J19" i="19"/>
  <c r="J17" i="19"/>
  <c r="J15" i="19"/>
  <c r="J13" i="19"/>
  <c r="J11" i="19"/>
  <c r="J7" i="19"/>
  <c r="J5" i="19"/>
  <c r="J37" i="19"/>
  <c r="J35" i="19"/>
  <c r="J33" i="19"/>
  <c r="J31" i="19"/>
  <c r="J29" i="19"/>
  <c r="G37" i="19" l="1"/>
  <c r="G35" i="19"/>
  <c r="G33" i="19"/>
  <c r="G31" i="19"/>
  <c r="G29" i="19"/>
  <c r="G38" i="19" s="1"/>
  <c r="G23" i="19"/>
  <c r="G21" i="19"/>
  <c r="G19" i="19"/>
  <c r="G17" i="19"/>
  <c r="G15" i="19"/>
  <c r="G13" i="19"/>
  <c r="G11" i="19"/>
  <c r="G9" i="19"/>
  <c r="G7" i="19"/>
  <c r="J38" i="19"/>
  <c r="I38" i="19"/>
  <c r="F38" i="19"/>
  <c r="L24" i="19"/>
  <c r="C59" i="10" s="1"/>
  <c r="I24" i="19"/>
  <c r="F24" i="19"/>
  <c r="J24" i="19"/>
  <c r="G24" i="19" l="1"/>
  <c r="E24" i="11"/>
  <c r="E36" i="11"/>
  <c r="F35" i="11"/>
  <c r="F33" i="11"/>
  <c r="F34" i="11"/>
  <c r="E34" i="11"/>
  <c r="E38" i="11"/>
  <c r="F47" i="11"/>
  <c r="F45" i="11"/>
  <c r="F38" i="11"/>
  <c r="F37" i="11"/>
  <c r="F36" i="11"/>
  <c r="F44" i="11"/>
  <c r="F43" i="11"/>
  <c r="F46" i="11"/>
  <c r="F49" i="11"/>
  <c r="F48" i="11"/>
  <c r="F47" i="10"/>
  <c r="F32" i="10"/>
  <c r="F35" i="10"/>
  <c r="F31" i="10"/>
  <c r="F33" i="10"/>
  <c r="F34" i="10"/>
  <c r="F36" i="10"/>
  <c r="F37" i="10"/>
  <c r="F38" i="10"/>
  <c r="F39" i="10"/>
  <c r="E35" i="11"/>
  <c r="E47" i="11"/>
  <c r="F5" i="10" l="1"/>
  <c r="C61" i="11"/>
  <c r="F44" i="10"/>
  <c r="F45" i="10"/>
  <c r="F46" i="10"/>
  <c r="F48" i="10"/>
  <c r="F49" i="10"/>
  <c r="F50" i="10"/>
  <c r="E33" i="11" l="1"/>
  <c r="F50" i="11"/>
  <c r="F39" i="11"/>
  <c r="F26" i="11"/>
  <c r="F25" i="11"/>
  <c r="F24" i="11"/>
  <c r="E23" i="11"/>
  <c r="F23" i="11" s="1"/>
  <c r="E22" i="11"/>
  <c r="F22" i="11" s="1"/>
  <c r="E21" i="11"/>
  <c r="F21" i="11" s="1"/>
  <c r="F17" i="11"/>
  <c r="F16" i="11"/>
  <c r="F15" i="11"/>
  <c r="F14" i="11"/>
  <c r="F13" i="11"/>
  <c r="F12" i="11"/>
  <c r="F11" i="11"/>
  <c r="F51" i="11" l="1"/>
  <c r="F40" i="11"/>
  <c r="F18" i="11"/>
  <c r="F27" i="11"/>
  <c r="F7" i="11"/>
  <c r="F52" i="11" l="1"/>
  <c r="E53" i="11" s="1"/>
  <c r="F16" i="10"/>
  <c r="F53" i="11" l="1"/>
  <c r="F54" i="11" s="1"/>
  <c r="F59" i="11" s="1"/>
  <c r="F13" i="10"/>
  <c r="F14" i="10"/>
  <c r="F17" i="10" l="1"/>
  <c r="F15" i="10"/>
  <c r="F53" i="10" l="1"/>
  <c r="B16" i="7" s="1"/>
  <c r="C16" i="7" s="1"/>
  <c r="E23" i="10"/>
  <c r="F23" i="10" s="1"/>
  <c r="E22" i="10"/>
  <c r="F22" i="10" s="1"/>
  <c r="E21" i="10"/>
  <c r="F21" i="10" s="1"/>
  <c r="F43" i="10"/>
  <c r="C61" i="10" s="1"/>
  <c r="F30" i="10"/>
  <c r="F24" i="10"/>
  <c r="F25" i="10"/>
  <c r="F26" i="10"/>
  <c r="F12" i="10"/>
  <c r="F11" i="10"/>
  <c r="F51" i="10" l="1"/>
  <c r="B14" i="7" s="1"/>
  <c r="C14" i="7" s="1"/>
  <c r="F18" i="10"/>
  <c r="B11" i="7" s="1"/>
  <c r="C11" i="7" s="1"/>
  <c r="F7" i="10"/>
  <c r="B10" i="7" s="1"/>
  <c r="C10" i="7" s="1"/>
  <c r="F27" i="10"/>
  <c r="B12" i="7" s="1"/>
  <c r="C12" i="7" s="1"/>
  <c r="F40" i="10" l="1"/>
  <c r="F52" i="10" l="1"/>
  <c r="F54" i="10" s="1"/>
  <c r="F59" i="10" s="1"/>
  <c r="B13" i="7"/>
  <c r="C13" i="7" l="1"/>
  <c r="B15" i="7"/>
  <c r="B17" i="7" l="1"/>
  <c r="C17" i="7" s="1"/>
  <c r="C15" i="7"/>
</calcChain>
</file>

<file path=xl/sharedStrings.xml><?xml version="1.0" encoding="utf-8"?>
<sst xmlns="http://schemas.openxmlformats.org/spreadsheetml/2006/main" count="261" uniqueCount="198">
  <si>
    <t>Home Visiting Staffing Plan: Jan 1, 2025 - Dec 31, 2025</t>
  </si>
  <si>
    <t xml:space="preserve">Applicant Name: </t>
  </si>
  <si>
    <t>[Insert Name]</t>
  </si>
  <si>
    <t>Home Visiting Staff providing direct services to families</t>
  </si>
  <si>
    <t>Service Area (list all counties, tribes, cities)</t>
  </si>
  <si>
    <t>Home Visiting Model</t>
  </si>
  <si>
    <t>Annual Salary (including fringe)</t>
  </si>
  <si>
    <t># of months</t>
  </si>
  <si>
    <t>FTE amount funded from SF grant (proposed)</t>
  </si>
  <si>
    <t>Total salary assigned to grant</t>
  </si>
  <si>
    <t>Fringe Rate</t>
  </si>
  <si>
    <t>FTE Funded from other sources to support Model Implementation</t>
  </si>
  <si>
    <t>Total FTE in Model</t>
  </si>
  <si>
    <t>Model Recommended Caseload for 1.0 FTE</t>
  </si>
  <si>
    <t>Number of Strong Foundations family slots</t>
  </si>
  <si>
    <t>Number of family slots funded by other sources</t>
  </si>
  <si>
    <t>Total number of family slots to be served by this HV position</t>
  </si>
  <si>
    <t>Existing Staff (Y/N)</t>
  </si>
  <si>
    <t>How many months has this position been vacant</t>
  </si>
  <si>
    <t>Home Visitor 1</t>
  </si>
  <si>
    <t>HV1 Duties</t>
  </si>
  <si>
    <t>Home Visitor 2</t>
  </si>
  <si>
    <t>HV2 Duties</t>
  </si>
  <si>
    <t>Home Visitor 3</t>
  </si>
  <si>
    <t>HV3 Duties</t>
  </si>
  <si>
    <t>Home Visitor 4</t>
  </si>
  <si>
    <t>HV4 Duties</t>
  </si>
  <si>
    <t>Home Visitor 5</t>
  </si>
  <si>
    <t>HV5 Duties</t>
  </si>
  <si>
    <t>Home Visitor 6</t>
  </si>
  <si>
    <t>HV6 Duties</t>
  </si>
  <si>
    <t>Home Visitor 7</t>
  </si>
  <si>
    <t>HV7 Duties</t>
  </si>
  <si>
    <t>Home Visitor 8</t>
  </si>
  <si>
    <t>HV8 Duties</t>
  </si>
  <si>
    <t>Home Visitor 9</t>
  </si>
  <si>
    <t>HV9 Duties</t>
  </si>
  <si>
    <t>Home Visitor 10</t>
  </si>
  <si>
    <t>HV10 Duties</t>
  </si>
  <si>
    <t>Totals</t>
  </si>
  <si>
    <t>*Only include Supervisor FTE  in this table if they also carry a caseload of families.  Regular supervisor FTE should be entered into the Supportive Table</t>
  </si>
  <si>
    <t>Supportive Positions:  Supervisor, Accounting staff, Data/Evaluation Staff, Case Aide</t>
  </si>
  <si>
    <t>Role</t>
  </si>
  <si>
    <t>Annual Salary (Including Fringe)</t>
  </si>
  <si>
    <t>FTE Funded from other sources</t>
  </si>
  <si>
    <t>Total FTE to support Model</t>
  </si>
  <si>
    <t>Does this person provide Reflective Supervision to Home Visitors?</t>
  </si>
  <si>
    <t>If a supervisor, how many staff does this person supervise?</t>
  </si>
  <si>
    <t>If a supervisor, what FTE does this person supervise?</t>
  </si>
  <si>
    <t>Support Staff 1</t>
  </si>
  <si>
    <t>SS1 Duties</t>
  </si>
  <si>
    <t>Support Staff 2</t>
  </si>
  <si>
    <t>SS2 Duties</t>
  </si>
  <si>
    <t>Early Head Start</t>
  </si>
  <si>
    <t>Support Staff 3</t>
  </si>
  <si>
    <t>Family Connects</t>
  </si>
  <si>
    <t>SS3 Duties</t>
  </si>
  <si>
    <t>Family Spirit</t>
  </si>
  <si>
    <t>Support Staff 4</t>
  </si>
  <si>
    <t>HFA</t>
  </si>
  <si>
    <t>SS4 Duties</t>
  </si>
  <si>
    <t>MECSH</t>
  </si>
  <si>
    <t>Support Staff 5</t>
  </si>
  <si>
    <t>NFP</t>
  </si>
  <si>
    <t>SS5 Duties</t>
  </si>
  <si>
    <t>PAT</t>
  </si>
  <si>
    <t>Budget Period 1/1/25 - 12/31/25</t>
  </si>
  <si>
    <t>Salary (including fringe)</t>
  </si>
  <si>
    <t xml:space="preserve">Total </t>
  </si>
  <si>
    <r>
      <t xml:space="preserve">Salaries </t>
    </r>
    <r>
      <rPr>
        <sz val="11"/>
        <color theme="1"/>
        <rFont val="Franklin Gothic Book"/>
        <family val="2"/>
        <scheme val="minor"/>
      </rPr>
      <t>(totals will populate from Staffing Plan)</t>
    </r>
  </si>
  <si>
    <r>
      <rPr>
        <b/>
        <sz val="11"/>
        <color theme="1"/>
        <rFont val="Franklin Gothic Book"/>
        <family val="2"/>
        <scheme val="minor"/>
      </rPr>
      <t>Provide the breakdown of what your fringe rate includes.</t>
    </r>
    <r>
      <rPr>
        <sz val="11"/>
        <color theme="1"/>
        <rFont val="Franklin Gothic Book"/>
        <family val="2"/>
        <scheme val="minor"/>
      </rPr>
      <t xml:space="preserve">
</t>
    </r>
  </si>
  <si>
    <t>Total Salaries and Fringe</t>
  </si>
  <si>
    <t>Contracts</t>
  </si>
  <si>
    <t>Hourly Contracts</t>
  </si>
  <si>
    <t>Rate</t>
  </si>
  <si>
    <t>Hours</t>
  </si>
  <si>
    <t># of Months</t>
  </si>
  <si>
    <t>Other Contracts</t>
  </si>
  <si>
    <t>Total Contracts</t>
  </si>
  <si>
    <t>Travel</t>
  </si>
  <si>
    <t>Miles</t>
  </si>
  <si>
    <t>Amount</t>
  </si>
  <si>
    <t>Mileage</t>
  </si>
  <si>
    <t>Other</t>
  </si>
  <si>
    <t>Total Travel</t>
  </si>
  <si>
    <t>Supplies</t>
  </si>
  <si>
    <t># of Families
(If applicable)</t>
  </si>
  <si>
    <t>Cost per Family
(If applicable)</t>
  </si>
  <si>
    <t>Total Supplies</t>
  </si>
  <si>
    <t>Other/Misc</t>
  </si>
  <si>
    <t>Evidence Based Model Affiliation/License Fees*</t>
  </si>
  <si>
    <t>Curriculum (Model Approved)*</t>
  </si>
  <si>
    <t>Evidence Based Model Training Registration Fees*</t>
  </si>
  <si>
    <t>Total Other</t>
  </si>
  <si>
    <t>Subtotal</t>
  </si>
  <si>
    <t>Indirect</t>
  </si>
  <si>
    <t>Third Party Reimbursement (not included in total)</t>
  </si>
  <si>
    <t>*Does not count toward cost per family - see "Model Fees" tab</t>
  </si>
  <si>
    <t>Strong Foundations Target Caseload
(Total of Column L in Staffing Plan)</t>
  </si>
  <si>
    <t>Cost/family</t>
  </si>
  <si>
    <t>The 12 month budget period Cost/family amount for Column G should be at or below $7,500</t>
  </si>
  <si>
    <t>has been subtracted from your cost per family calculation.</t>
  </si>
  <si>
    <t>Exhibit C : Budget Summary for January 1, 2025 - December 31, 2025</t>
  </si>
  <si>
    <t>Contact person:</t>
  </si>
  <si>
    <t>Applicant Agency</t>
  </si>
  <si>
    <t>Phone</t>
  </si>
  <si>
    <t>E-mail</t>
  </si>
  <si>
    <t>Enter your indirect rate</t>
  </si>
  <si>
    <t>These amounts will fill in from the Primary Budget tab.</t>
  </si>
  <si>
    <t xml:space="preserve">The totals will calculate automatically.   </t>
  </si>
  <si>
    <t>Category</t>
  </si>
  <si>
    <t>January 1, 2025 - December 31, 2025</t>
  </si>
  <si>
    <t>Total</t>
  </si>
  <si>
    <t>Salaries and Fringe Benefits</t>
  </si>
  <si>
    <t>Contractual Services</t>
  </si>
  <si>
    <t>Supplies and Expenses</t>
  </si>
  <si>
    <t>Indirect*</t>
  </si>
  <si>
    <t>Home Visiting Model Fees</t>
  </si>
  <si>
    <t>This list is intended to help grantees budget for model-required affiliation, curriculum, and/or training costs.</t>
  </si>
  <si>
    <t xml:space="preserve">The fees listed here are examples of common model-required budget items that will be excluded from the </t>
  </si>
  <si>
    <t>Strong Foundations cost per family calculation.</t>
  </si>
  <si>
    <t xml:space="preserve">Professional development and model expenses per individual staff must be appropriately prorated and align with the staffing plan on file. </t>
  </si>
  <si>
    <t>This is not an exhaustive list and the amounts may differ from grantees' actual costs.</t>
  </si>
  <si>
    <t>Consult your home visiting model developer for the most current and accurate fees for 2025.</t>
  </si>
  <si>
    <t xml:space="preserve">Fees that must remain in your cost per family:
Professional development considered optional by model developer,
Travel expenses associated with attending trainings. </t>
  </si>
  <si>
    <t>No model fees</t>
  </si>
  <si>
    <t>Fees determined on a site-by-site basis</t>
  </si>
  <si>
    <t>Annual Affiliation Renewal Fee: $3,000</t>
  </si>
  <si>
    <t>Training fee – New Health Educator: $1,900</t>
  </si>
  <si>
    <t>Refresher Trainee: $950</t>
  </si>
  <si>
    <t>Core curriculum: $1,200 per set</t>
  </si>
  <si>
    <t>Site Visit/Technical Assistance Services: $2,600 (virtual visit), $6,000 (in-person visit)</t>
  </si>
  <si>
    <t>Healthy Families America</t>
  </si>
  <si>
    <t>Annual affiliation fee: $4,000-$9,000 depending on number of direct service staff</t>
  </si>
  <si>
    <t>Fidelity assessment fee: $1,000</t>
  </si>
  <si>
    <t>Curriculum training: $2,200 (for Growing Great Kids)</t>
  </si>
  <si>
    <t>Core training costs:</t>
  </si>
  <si>
    <t>o   Direct Service Staff: $1,250</t>
  </si>
  <si>
    <t>o   Supervisor: $1,680</t>
  </si>
  <si>
    <t>o   Program Manager: $2,380</t>
  </si>
  <si>
    <t>Maternal Early Childhood Sustained Home-Visiting (MECSH)</t>
  </si>
  <si>
    <t>Learning to Communicate Parent Handbook: $15 each</t>
  </si>
  <si>
    <t>Learning to Communicate Parent Handbook (Abridged): $9 each</t>
  </si>
  <si>
    <t>Promoting First Relationships Single User Agreement: $75 each</t>
  </si>
  <si>
    <t>Purple Crying Pamphlets: $2.50 each</t>
  </si>
  <si>
    <t>Nurse-Family Partnership</t>
  </si>
  <si>
    <t>Annual fees:</t>
  </si>
  <si>
    <t>$22,248-$29,316 depending on size of team</t>
  </si>
  <si>
    <t>Education (per attendance):</t>
  </si>
  <si>
    <t>Nurse Home Visitor (NHV) Education (Unit 2): $5,683</t>
  </si>
  <si>
    <t>NHV Education Materials: $721</t>
  </si>
  <si>
    <t>NHV Education, Unit 2 Supervisor Session: $893</t>
  </si>
  <si>
    <t>NFP Agency Standard Administrator Education: $672</t>
  </si>
  <si>
    <t>NFP Program Supervisor Education (Unit 4): $1,028</t>
  </si>
  <si>
    <t>Parents as Teachers</t>
  </si>
  <si>
    <t>Affiliate (i.e. grantee) fees:</t>
  </si>
  <si>
    <t>Affiliate fee renewal (due annually for each affiliate/grantee): $2,200</t>
  </si>
  <si>
    <t>Core training (home visitors and supervisors):</t>
  </si>
  <si>
    <t>Foundational and Model Implementation: $1225 (includes $75 tech fee)</t>
  </si>
  <si>
    <t>If a home visitor or supervisor needs to do these separately:</t>
  </si>
  <si>
    <t>$1525 total including tech fees (Foundational: $1125, Model Implementation: $400)</t>
  </si>
  <si>
    <t>Renewal (due annually for each home visitor and supervisor): $220</t>
  </si>
  <si>
    <t>Foundational 2: $700 (includes $50 tech fee)</t>
  </si>
  <si>
    <t>Foundational 2 renewal (due annually for each home visitor and supervisor): $65</t>
  </si>
  <si>
    <r>
      <t xml:space="preserve">Salaries </t>
    </r>
    <r>
      <rPr>
        <i/>
        <sz val="11"/>
        <color theme="1"/>
        <rFont val="Franklin Gothic Book"/>
        <family val="2"/>
        <scheme val="minor"/>
      </rPr>
      <t>( Staffing Plan)</t>
    </r>
  </si>
  <si>
    <r>
      <rPr>
        <b/>
        <i/>
        <sz val="11"/>
        <color theme="1"/>
        <rFont val="Franklin Gothic Book"/>
        <family val="2"/>
        <scheme val="minor"/>
      </rPr>
      <t>Provide the breakdown of what your fringe rate includes.</t>
    </r>
    <r>
      <rPr>
        <i/>
        <sz val="11"/>
        <color theme="1"/>
        <rFont val="Franklin Gothic Book"/>
        <family val="2"/>
        <scheme val="minor"/>
      </rPr>
      <t xml:space="preserve">
</t>
    </r>
  </si>
  <si>
    <t>6.20% FICA, 1.45% Medicare, 6.25% Retirement and Insurance (varies for each staff)</t>
  </si>
  <si>
    <t>ABC Consultants</t>
  </si>
  <si>
    <t>Will provide infant mental health reflective supervision</t>
  </si>
  <si>
    <t>Acme contractors</t>
  </si>
  <si>
    <t>Mileage for 4 PHN's to travel to clients' homes</t>
  </si>
  <si>
    <t>Mileage for Supervisor to travel to offsite meetings</t>
  </si>
  <si>
    <t>Travel for 4 PHN's to attend training in St Paul.
Mileage: 500 miles RT X .655 = $328 X 2.0 FTE = $656
Meals: $44/day (per Commissioner's Plan) X  2 days =  $88 X 2.0 FTE = $176
Lodging: Hotel $250/night  X 2.0 FTE = $500</t>
  </si>
  <si>
    <t># of Families</t>
  </si>
  <si>
    <t>Cost per Family</t>
  </si>
  <si>
    <t>Staff Supplies</t>
  </si>
  <si>
    <t>$25/month for 12 months X 2.75 FTE</t>
  </si>
  <si>
    <t>Outreach &amp; Marketing</t>
  </si>
  <si>
    <t>Printing $600, booth rental $500, promotional items $400 (pens, rack cards, chap sticks, note pads)</t>
  </si>
  <si>
    <t>Curriculum/Teaching</t>
  </si>
  <si>
    <t>Oral health model ($100), breast feeding model ($180), model curriculum materials ($40X50 families, $2,000)</t>
  </si>
  <si>
    <t>Developmental/Safety</t>
  </si>
  <si>
    <t>Outlet covers, door locks, pack n play, sippy cups, utensils, plates, toothbrushes, baby wash, lotion, towels, wash cloths, developmental toys, board books, tummy time mats $150/family</t>
  </si>
  <si>
    <t>Rent</t>
  </si>
  <si>
    <t>$1,000/month prorated to 10% = $100/month X 12 months = $1,200</t>
  </si>
  <si>
    <t>Event Supplies</t>
  </si>
  <si>
    <t xml:space="preserve">4 quarterly meetings, room rental ($250) guest speaker ($250) X 4 times per year </t>
  </si>
  <si>
    <t xml:space="preserve"> Healthy Families America affiliation fee, $4,000 prorated to fair share = $2,000</t>
  </si>
  <si>
    <t>Growing Great Kids $500 prorated to fair share = $125</t>
  </si>
  <si>
    <t>Healthy Families America Core Training for staff ($1,250 X 4 PHN's = $5,000, $1,680 X 1 Supervisor = $1,680,)= $6,680  prorated to fair share = $3,340</t>
  </si>
  <si>
    <t>Nightingale Notes</t>
  </si>
  <si>
    <t>License fee $100,000, prorated to 10% (fair share)</t>
  </si>
  <si>
    <t>Incentives</t>
  </si>
  <si>
    <t>Grocery store gift cards, milestone marker baskets,  $150/family/year X 50 families</t>
  </si>
  <si>
    <t>Registration fees</t>
  </si>
  <si>
    <t>Registration for training in St Paul/ $250/person  X 2.0 FTE = $500</t>
  </si>
  <si>
    <t>Number of families served</t>
  </si>
  <si>
    <t>The 12 month budget period Cost/family amount for Column G should be at or below $7,000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</si>
</sst>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</numFmts>
  <fonts count="29" x14ac:knownFonts="1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i/>
      <sz val="11"/>
      <color theme="1"/>
      <name val="Franklin Gothic Book"/>
      <family val="2"/>
      <scheme val="minor"/>
    </font>
    <font>
      <i/>
      <sz val="12"/>
      <color theme="1"/>
      <name val="Franklin Gothic Book"/>
      <family val="2"/>
      <scheme val="minor"/>
    </font>
    <font>
      <b/>
      <u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b/>
      <sz val="16"/>
      <color theme="1"/>
      <name val="Franklin Gothic Book"/>
      <family val="2"/>
      <scheme val="minor"/>
    </font>
    <font>
      <b/>
      <i/>
      <sz val="10"/>
      <color theme="1"/>
      <name val="Franklin Gothic Book"/>
      <family val="2"/>
      <scheme val="minor"/>
    </font>
    <font>
      <b/>
      <sz val="10"/>
      <color theme="1"/>
      <name val="Franklin Gothic Book"/>
      <family val="2"/>
      <scheme val="minor"/>
    </font>
    <font>
      <b/>
      <sz val="10"/>
      <color theme="0"/>
      <name val="Franklin Gothic Book"/>
      <family val="2"/>
      <scheme val="minor"/>
    </font>
    <font>
      <b/>
      <sz val="12"/>
      <color theme="1"/>
      <name val="Franklin Gothic Book"/>
      <family val="2"/>
      <scheme val="minor"/>
    </font>
    <font>
      <b/>
      <i/>
      <sz val="11"/>
      <color theme="1"/>
      <name val="Franklin Gothic Book"/>
      <family val="2"/>
      <scheme val="minor"/>
    </font>
    <font>
      <u/>
      <sz val="11"/>
      <color theme="10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1"/>
      <color rgb="FF000000"/>
      <name val="Franklin Gothic Book"/>
      <family val="2"/>
      <scheme val="minor"/>
    </font>
    <font>
      <b/>
      <i/>
      <sz val="10"/>
      <color theme="0"/>
      <name val="Franklin Gothic Book"/>
      <family val="2"/>
      <scheme val="minor"/>
    </font>
    <font>
      <b/>
      <i/>
      <u/>
      <sz val="11"/>
      <name val="Franklin Gothic Book"/>
      <family val="2"/>
      <scheme val="minor"/>
    </font>
    <font>
      <i/>
      <sz val="11"/>
      <color theme="0"/>
      <name val="Franklin Gothic Book"/>
      <family val="2"/>
      <scheme val="minor"/>
    </font>
    <font>
      <i/>
      <sz val="11"/>
      <color rgb="FF000000"/>
      <name val="Franklin Gothic Book"/>
      <family val="2"/>
      <scheme val="minor"/>
    </font>
    <font>
      <b/>
      <sz val="14"/>
      <color theme="1"/>
      <name val="Franklin Gothic Book"/>
      <family val="2"/>
      <scheme val="minor"/>
    </font>
    <font>
      <sz val="20"/>
      <color theme="1"/>
      <name val="Franklin Gothic Book"/>
      <family val="2"/>
      <scheme val="minor"/>
    </font>
    <font>
      <sz val="14"/>
      <color rgb="FFC00000"/>
      <name val="Franklin Gothic Book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8E4DF"/>
        <bgColor indexed="64"/>
      </patternFill>
    </fill>
    <fill>
      <patternFill patternType="solid">
        <fgColor rgb="FF78BE21"/>
        <bgColor indexed="64"/>
      </patternFill>
    </fill>
    <fill>
      <patternFill patternType="solid">
        <fgColor theme="8"/>
        <bgColor theme="8"/>
      </patternFill>
    </fill>
    <fill>
      <gradientFill degree="90">
        <stop position="0">
          <color theme="0"/>
        </stop>
        <stop position="1">
          <color rgb="FF92D050"/>
        </stop>
      </gradientFill>
    </fill>
    <fill>
      <gradientFill degree="90">
        <stop position="0">
          <color theme="0"/>
        </stop>
        <stop position="1">
          <color theme="8"/>
        </stop>
      </gradientFill>
    </fill>
    <fill>
      <patternFill patternType="solid">
        <fgColor rgb="FF0099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8E8E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2" tint="-0.249977111117893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theme="4" tint="0.59999389629810485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theme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rgb="FF92D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rgb="FF92D050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8" fillId="3" borderId="0" applyNumberFormat="0" applyBorder="0" applyAlignment="0" applyProtection="0"/>
    <xf numFmtId="0" fontId="1" fillId="4" borderId="0" applyNumberFormat="0" applyBorder="0" applyAlignment="0" applyProtection="0"/>
    <xf numFmtId="0" fontId="8" fillId="5" borderId="0" applyNumberFormat="0" applyBorder="0" applyAlignment="0" applyProtection="0"/>
    <xf numFmtId="0" fontId="1" fillId="6" borderId="0" applyNumberFormat="0" applyBorder="0" applyAlignment="0" applyProtection="0"/>
    <xf numFmtId="0" fontId="15" fillId="0" borderId="0" applyNumberFormat="0" applyFill="0" applyBorder="0" applyAlignment="0" applyProtection="0"/>
  </cellStyleXfs>
  <cellXfs count="19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1" xfId="0" applyFont="1" applyBorder="1"/>
    <xf numFmtId="164" fontId="0" fillId="0" borderId="0" xfId="1" applyNumberFormat="1" applyFont="1" applyProtection="1">
      <protection locked="0"/>
    </xf>
    <xf numFmtId="0" fontId="0" fillId="0" borderId="3" xfId="0" applyBorder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44" fontId="3" fillId="4" borderId="0" xfId="4" applyNumberFormat="1" applyFont="1" applyProtection="1"/>
    <xf numFmtId="0" fontId="5" fillId="0" borderId="0" xfId="0" applyFont="1" applyProtection="1">
      <protection locked="0"/>
    </xf>
    <xf numFmtId="0" fontId="3" fillId="4" borderId="0" xfId="4" applyFont="1" applyProtection="1">
      <protection locked="0"/>
    </xf>
    <xf numFmtId="0" fontId="3" fillId="0" borderId="0" xfId="0" applyFont="1" applyProtection="1">
      <protection locked="0"/>
    </xf>
    <xf numFmtId="44" fontId="5" fillId="0" borderId="0" xfId="1" applyFont="1" applyFill="1" applyProtection="1">
      <protection locked="0"/>
    </xf>
    <xf numFmtId="44" fontId="0" fillId="0" borderId="0" xfId="1" applyFont="1" applyFill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2" fillId="0" borderId="0" xfId="0" applyFont="1" applyAlignment="1">
      <alignment vertical="center"/>
    </xf>
    <xf numFmtId="0" fontId="3" fillId="3" borderId="0" xfId="3" applyFont="1" applyProtection="1">
      <protection locked="0"/>
    </xf>
    <xf numFmtId="0" fontId="1" fillId="0" borderId="4" xfId="6" applyFill="1" applyBorder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1" fillId="0" borderId="0" xfId="0" applyFont="1" applyProtection="1">
      <protection locked="0"/>
    </xf>
    <xf numFmtId="42" fontId="3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44" fontId="0" fillId="0" borderId="0" xfId="2" applyNumberFormat="1" applyFont="1" applyFill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3" fillId="7" borderId="0" xfId="3" applyFont="1" applyFill="1" applyProtection="1">
      <protection locked="0"/>
    </xf>
    <xf numFmtId="0" fontId="3" fillId="0" borderId="0" xfId="3" applyFont="1" applyFill="1" applyProtection="1">
      <protection locked="0"/>
    </xf>
    <xf numFmtId="3" fontId="0" fillId="0" borderId="0" xfId="0" applyNumberFormat="1" applyProtection="1">
      <protection locked="0"/>
    </xf>
    <xf numFmtId="44" fontId="0" fillId="0" borderId="0" xfId="0" applyNumberFormat="1" applyProtection="1">
      <protection locked="0"/>
    </xf>
    <xf numFmtId="2" fontId="3" fillId="4" borderId="0" xfId="4" applyNumberFormat="1" applyFont="1" applyProtection="1"/>
    <xf numFmtId="44" fontId="3" fillId="3" borderId="0" xfId="3" applyNumberFormat="1" applyFont="1" applyProtection="1">
      <protection locked="0"/>
    </xf>
    <xf numFmtId="44" fontId="3" fillId="7" borderId="0" xfId="3" applyNumberFormat="1" applyFont="1" applyFill="1" applyAlignment="1" applyProtection="1">
      <alignment horizontal="right"/>
    </xf>
    <xf numFmtId="44" fontId="3" fillId="0" borderId="0" xfId="3" applyNumberFormat="1" applyFont="1" applyFill="1" applyAlignment="1" applyProtection="1">
      <alignment horizontal="right"/>
      <protection locked="0"/>
    </xf>
    <xf numFmtId="44" fontId="0" fillId="9" borderId="0" xfId="2" applyNumberFormat="1" applyFont="1" applyFill="1" applyProtection="1"/>
    <xf numFmtId="44" fontId="3" fillId="9" borderId="0" xfId="3" applyNumberFormat="1" applyFont="1" applyFill="1" applyAlignment="1" applyProtection="1">
      <alignment horizontal="right"/>
    </xf>
    <xf numFmtId="165" fontId="0" fillId="0" borderId="0" xfId="0" applyNumberFormat="1" applyProtection="1">
      <protection locked="0"/>
    </xf>
    <xf numFmtId="44" fontId="0" fillId="0" borderId="0" xfId="2" applyNumberFormat="1" applyFont="1" applyFill="1" applyProtection="1"/>
    <xf numFmtId="44" fontId="3" fillId="3" borderId="0" xfId="3" applyNumberFormat="1" applyFont="1" applyAlignment="1" applyProtection="1">
      <alignment horizontal="center"/>
      <protection locked="0"/>
    </xf>
    <xf numFmtId="165" fontId="0" fillId="9" borderId="0" xfId="0" applyNumberFormat="1" applyFill="1"/>
    <xf numFmtId="2" fontId="0" fillId="9" borderId="0" xfId="0" applyNumberFormat="1" applyFill="1"/>
    <xf numFmtId="0" fontId="5" fillId="9" borderId="0" xfId="0" applyFont="1" applyFill="1" applyProtection="1">
      <protection locked="0"/>
    </xf>
    <xf numFmtId="44" fontId="16" fillId="3" borderId="0" xfId="7" applyNumberFormat="1" applyFont="1" applyFill="1" applyProtection="1">
      <protection locked="0"/>
    </xf>
    <xf numFmtId="0" fontId="14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1" fillId="0" borderId="5" xfId="6" applyFill="1" applyBorder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0" fontId="5" fillId="0" borderId="0" xfId="0" applyFont="1"/>
    <xf numFmtId="0" fontId="18" fillId="0" borderId="0" xfId="0" applyFont="1" applyProtection="1">
      <protection locked="0"/>
    </xf>
    <xf numFmtId="0" fontId="10" fillId="0" borderId="0" xfId="0" applyFont="1" applyProtection="1">
      <protection locked="0"/>
    </xf>
    <xf numFmtId="44" fontId="19" fillId="3" borderId="0" xfId="7" applyNumberFormat="1" applyFont="1" applyFill="1" applyProtection="1">
      <protection locked="0"/>
    </xf>
    <xf numFmtId="44" fontId="14" fillId="3" borderId="0" xfId="3" applyNumberFormat="1" applyFont="1" applyProtection="1">
      <protection locked="0"/>
    </xf>
    <xf numFmtId="44" fontId="14" fillId="3" borderId="0" xfId="3" applyNumberFormat="1" applyFont="1" applyAlignment="1" applyProtection="1">
      <alignment horizontal="center"/>
      <protection locked="0"/>
    </xf>
    <xf numFmtId="165" fontId="5" fillId="9" borderId="0" xfId="0" applyNumberFormat="1" applyFont="1" applyFill="1" applyProtection="1">
      <protection locked="0"/>
    </xf>
    <xf numFmtId="2" fontId="5" fillId="9" borderId="0" xfId="0" applyNumberFormat="1" applyFont="1" applyFill="1" applyProtection="1">
      <protection locked="0"/>
    </xf>
    <xf numFmtId="44" fontId="5" fillId="9" borderId="0" xfId="2" applyNumberFormat="1" applyFont="1" applyFill="1" applyProtection="1"/>
    <xf numFmtId="0" fontId="14" fillId="4" borderId="0" xfId="4" applyFont="1" applyProtection="1">
      <protection locked="0"/>
    </xf>
    <xf numFmtId="2" fontId="14" fillId="4" borderId="0" xfId="4" applyNumberFormat="1" applyFont="1" applyProtection="1"/>
    <xf numFmtId="44" fontId="14" fillId="4" borderId="0" xfId="4" applyNumberFormat="1" applyFont="1" applyProtection="1"/>
    <xf numFmtId="0" fontId="20" fillId="0" borderId="0" xfId="0" applyFont="1" applyProtection="1">
      <protection locked="0"/>
    </xf>
    <xf numFmtId="44" fontId="5" fillId="0" borderId="0" xfId="2" applyNumberFormat="1" applyFont="1" applyFill="1" applyProtection="1"/>
    <xf numFmtId="0" fontId="14" fillId="3" borderId="0" xfId="3" applyFont="1" applyProtection="1">
      <protection locked="0"/>
    </xf>
    <xf numFmtId="0" fontId="21" fillId="0" borderId="0" xfId="0" applyFont="1" applyAlignment="1">
      <alignment vertical="top" wrapText="1"/>
    </xf>
    <xf numFmtId="3" fontId="5" fillId="0" borderId="0" xfId="0" applyNumberFormat="1" applyFont="1" applyProtection="1">
      <protection locked="0"/>
    </xf>
    <xf numFmtId="0" fontId="14" fillId="7" borderId="0" xfId="3" applyFont="1" applyFill="1" applyProtection="1">
      <protection locked="0"/>
    </xf>
    <xf numFmtId="44" fontId="14" fillId="7" borderId="0" xfId="3" applyNumberFormat="1" applyFont="1" applyFill="1" applyAlignment="1" applyProtection="1">
      <alignment horizontal="right"/>
    </xf>
    <xf numFmtId="0" fontId="14" fillId="0" borderId="0" xfId="3" applyFont="1" applyFill="1" applyProtection="1">
      <protection locked="0"/>
    </xf>
    <xf numFmtId="0" fontId="14" fillId="9" borderId="0" xfId="3" applyFont="1" applyFill="1" applyProtection="1">
      <protection locked="0"/>
    </xf>
    <xf numFmtId="44" fontId="14" fillId="0" borderId="0" xfId="3" applyNumberFormat="1" applyFont="1" applyFill="1" applyProtection="1">
      <protection locked="0"/>
    </xf>
    <xf numFmtId="44" fontId="14" fillId="9" borderId="0" xfId="3" applyNumberFormat="1" applyFont="1" applyFill="1" applyAlignment="1" applyProtection="1">
      <alignment horizontal="right"/>
    </xf>
    <xf numFmtId="44" fontId="14" fillId="0" borderId="0" xfId="3" applyNumberFormat="1" applyFont="1" applyFill="1" applyAlignment="1" applyProtection="1">
      <alignment horizontal="right"/>
      <protection locked="0"/>
    </xf>
    <xf numFmtId="0" fontId="14" fillId="8" borderId="0" xfId="0" applyFont="1" applyFill="1" applyProtection="1">
      <protection locked="0"/>
    </xf>
    <xf numFmtId="44" fontId="5" fillId="0" borderId="0" xfId="0" applyNumberFormat="1" applyFont="1"/>
    <xf numFmtId="0" fontId="2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44" fontId="0" fillId="9" borderId="0" xfId="2" applyNumberFormat="1" applyFont="1" applyFill="1" applyAlignment="1" applyProtection="1">
      <alignment vertical="top"/>
    </xf>
    <xf numFmtId="0" fontId="5" fillId="0" borderId="0" xfId="0" applyFont="1" applyAlignment="1" applyProtection="1">
      <alignment vertical="top"/>
      <protection locked="0"/>
    </xf>
    <xf numFmtId="43" fontId="5" fillId="0" borderId="0" xfId="1" applyNumberFormat="1" applyFont="1" applyFill="1" applyProtection="1">
      <protection locked="0"/>
    </xf>
    <xf numFmtId="4" fontId="5" fillId="0" borderId="0" xfId="0" applyNumberFormat="1" applyFont="1" applyProtection="1">
      <protection locked="0"/>
    </xf>
    <xf numFmtId="4" fontId="10" fillId="0" borderId="0" xfId="1" applyNumberFormat="1" applyFont="1" applyFill="1" applyProtection="1">
      <protection locked="0"/>
    </xf>
    <xf numFmtId="4" fontId="5" fillId="0" borderId="0" xfId="1" applyNumberFormat="1" applyFont="1" applyFill="1" applyProtection="1">
      <protection locked="0"/>
    </xf>
    <xf numFmtId="0" fontId="0" fillId="0" borderId="0" xfId="0" applyAlignment="1" applyProtection="1">
      <alignment vertical="top" wrapText="1"/>
      <protection locked="0"/>
    </xf>
    <xf numFmtId="43" fontId="5" fillId="9" borderId="0" xfId="1" applyNumberFormat="1" applyFont="1" applyFill="1" applyProtection="1"/>
    <xf numFmtId="0" fontId="3" fillId="0" borderId="6" xfId="0" applyFont="1" applyBorder="1"/>
    <xf numFmtId="44" fontId="1" fillId="0" borderId="0" xfId="1" applyFont="1" applyFill="1" applyProtection="1">
      <protection locked="0"/>
    </xf>
    <xf numFmtId="44" fontId="1" fillId="0" borderId="0" xfId="3" applyNumberFormat="1" applyFont="1" applyFill="1" applyProtection="1">
      <protection locked="0"/>
    </xf>
    <xf numFmtId="0" fontId="3" fillId="9" borderId="0" xfId="3" applyFont="1" applyFill="1" applyProtection="1"/>
    <xf numFmtId="0" fontId="17" fillId="0" borderId="0" xfId="0" applyFont="1" applyAlignment="1" applyProtection="1">
      <alignment vertical="top" wrapText="1"/>
      <protection locked="0"/>
    </xf>
    <xf numFmtId="0" fontId="13" fillId="10" borderId="0" xfId="5" applyFont="1" applyFill="1" applyAlignment="1" applyProtection="1">
      <alignment vertical="center"/>
    </xf>
    <xf numFmtId="0" fontId="9" fillId="10" borderId="0" xfId="5" applyFont="1" applyFill="1" applyAlignment="1" applyProtection="1">
      <alignment vertical="center"/>
    </xf>
    <xf numFmtId="0" fontId="0" fillId="10" borderId="0" xfId="0" applyFill="1" applyAlignment="1">
      <alignment vertical="center" wrapText="1"/>
    </xf>
    <xf numFmtId="0" fontId="3" fillId="11" borderId="1" xfId="5" applyFont="1" applyFill="1" applyBorder="1" applyAlignment="1" applyProtection="1">
      <alignment horizontal="center" vertical="center" wrapText="1"/>
    </xf>
    <xf numFmtId="0" fontId="3" fillId="11" borderId="1" xfId="3" applyFont="1" applyFill="1" applyBorder="1" applyAlignment="1" applyProtection="1">
      <alignment horizontal="center" vertical="center" wrapText="1"/>
    </xf>
    <xf numFmtId="164" fontId="0" fillId="11" borderId="1" xfId="0" applyNumberFormat="1" applyFill="1" applyBorder="1"/>
    <xf numFmtId="164" fontId="3" fillId="11" borderId="5" xfId="0" applyNumberFormat="1" applyFont="1" applyFill="1" applyBorder="1"/>
    <xf numFmtId="164" fontId="0" fillId="11" borderId="0" xfId="0" applyNumberFormat="1" applyFill="1"/>
    <xf numFmtId="164" fontId="3" fillId="11" borderId="1" xfId="2" applyNumberFormat="1" applyFont="1" applyFill="1" applyBorder="1" applyProtection="1"/>
    <xf numFmtId="0" fontId="3" fillId="12" borderId="1" xfId="5" applyFont="1" applyFill="1" applyBorder="1" applyAlignment="1" applyProtection="1">
      <alignment horizontal="right"/>
    </xf>
    <xf numFmtId="164" fontId="3" fillId="12" borderId="2" xfId="3" applyNumberFormat="1" applyFont="1" applyFill="1" applyBorder="1" applyProtection="1"/>
    <xf numFmtId="164" fontId="3" fillId="12" borderId="1" xfId="2" applyNumberFormat="1" applyFont="1" applyFill="1" applyBorder="1" applyProtection="1"/>
    <xf numFmtId="10" fontId="1" fillId="0" borderId="7" xfId="6" applyNumberFormat="1" applyFill="1" applyBorder="1" applyAlignment="1" applyProtection="1">
      <alignment horizontal="left" vertical="center"/>
      <protection locked="0"/>
    </xf>
    <xf numFmtId="0" fontId="0" fillId="10" borderId="1" xfId="0" applyFill="1" applyBorder="1" applyAlignment="1">
      <alignment wrapText="1"/>
    </xf>
    <xf numFmtId="0" fontId="0" fillId="10" borderId="1" xfId="0" applyFill="1" applyBorder="1" applyAlignment="1">
      <alignment vertical="center" wrapText="1"/>
    </xf>
    <xf numFmtId="39" fontId="1" fillId="0" borderId="0" xfId="1" applyNumberFormat="1" applyFont="1" applyFill="1" applyProtection="1">
      <protection locked="0"/>
    </xf>
    <xf numFmtId="165" fontId="1" fillId="0" borderId="0" xfId="1" applyNumberFormat="1" applyFont="1" applyFill="1" applyProtection="1">
      <protection locked="0"/>
    </xf>
    <xf numFmtId="165" fontId="1" fillId="0" borderId="0" xfId="0" applyNumberFormat="1" applyFont="1" applyProtection="1">
      <protection locked="0"/>
    </xf>
    <xf numFmtId="165" fontId="0" fillId="0" borderId="0" xfId="0" applyNumberFormat="1"/>
    <xf numFmtId="0" fontId="3" fillId="3" borderId="0" xfId="3" applyFont="1" applyAlignment="1" applyProtection="1">
      <alignment wrapText="1"/>
      <protection locked="0"/>
    </xf>
    <xf numFmtId="0" fontId="3" fillId="0" borderId="0" xfId="0" applyFont="1"/>
    <xf numFmtId="0" fontId="22" fillId="0" borderId="0" xfId="0" applyFont="1"/>
    <xf numFmtId="44" fontId="5" fillId="13" borderId="0" xfId="2" applyNumberFormat="1" applyFont="1" applyFill="1" applyProtection="1"/>
    <xf numFmtId="44" fontId="0" fillId="13" borderId="0" xfId="0" applyNumberFormat="1" applyFont="1" applyFill="1"/>
    <xf numFmtId="0" fontId="0" fillId="13" borderId="0" xfId="0" applyFont="1" applyFill="1"/>
    <xf numFmtId="44" fontId="0" fillId="13" borderId="0" xfId="2" applyNumberFormat="1" applyFont="1" applyFill="1" applyProtection="1"/>
    <xf numFmtId="44" fontId="0" fillId="13" borderId="0" xfId="0" applyNumberFormat="1" applyFill="1" applyProtection="1">
      <protection locked="0"/>
    </xf>
    <xf numFmtId="0" fontId="0" fillId="13" borderId="0" xfId="0" applyFill="1" applyProtection="1">
      <protection locked="0"/>
    </xf>
    <xf numFmtId="44" fontId="0" fillId="0" borderId="0" xfId="0" applyNumberFormat="1"/>
    <xf numFmtId="0" fontId="14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vertical="top" wrapText="1"/>
    </xf>
    <xf numFmtId="0" fontId="23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3" fillId="18" borderId="2" xfId="0" applyFont="1" applyFill="1" applyBorder="1"/>
    <xf numFmtId="0" fontId="3" fillId="18" borderId="1" xfId="0" applyFont="1" applyFill="1" applyBorder="1" applyAlignment="1">
      <alignment horizontal="center" vertical="center"/>
    </xf>
    <xf numFmtId="165" fontId="3" fillId="18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5" fillId="14" borderId="1" xfId="0" applyFont="1" applyFill="1" applyBorder="1" applyAlignment="1">
      <alignment vertical="center" wrapText="1"/>
    </xf>
    <xf numFmtId="0" fontId="26" fillId="0" borderId="0" xfId="0" applyFont="1"/>
    <xf numFmtId="0" fontId="27" fillId="0" borderId="8" xfId="0" applyFont="1" applyBorder="1" applyAlignment="1" applyProtection="1">
      <alignment wrapText="1"/>
      <protection locked="0"/>
    </xf>
    <xf numFmtId="0" fontId="28" fillId="0" borderId="9" xfId="0" applyFont="1" applyBorder="1" applyAlignment="1" applyProtection="1">
      <alignment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165" fontId="26" fillId="0" borderId="1" xfId="0" applyNumberFormat="1" applyFont="1" applyBorder="1" applyAlignment="1" applyProtection="1">
      <alignment horizontal="center" vertical="center"/>
      <protection locked="0"/>
    </xf>
    <xf numFmtId="165" fontId="26" fillId="19" borderId="1" xfId="0" applyNumberFormat="1" applyFont="1" applyFill="1" applyBorder="1" applyAlignment="1" applyProtection="1">
      <alignment horizontal="center" vertical="center"/>
    </xf>
    <xf numFmtId="10" fontId="26" fillId="0" borderId="1" xfId="0" applyNumberFormat="1" applyFont="1" applyBorder="1" applyAlignment="1" applyProtection="1">
      <alignment horizontal="center" vertical="center"/>
      <protection locked="0"/>
    </xf>
    <xf numFmtId="0" fontId="27" fillId="0" borderId="11" xfId="0" applyFont="1" applyBorder="1" applyAlignment="1" applyProtection="1">
      <alignment wrapText="1"/>
      <protection locked="0"/>
    </xf>
    <xf numFmtId="0" fontId="26" fillId="16" borderId="1" xfId="0" applyFont="1" applyFill="1" applyBorder="1" applyAlignment="1">
      <alignment horizontal="center" vertical="center" wrapText="1"/>
    </xf>
    <xf numFmtId="0" fontId="26" fillId="16" borderId="0" xfId="0" applyFont="1" applyFill="1" applyAlignment="1">
      <alignment horizontal="center" vertical="center"/>
    </xf>
    <xf numFmtId="165" fontId="26" fillId="16" borderId="1" xfId="0" applyNumberFormat="1" applyFont="1" applyFill="1" applyBorder="1" applyAlignment="1">
      <alignment horizontal="center" vertical="center"/>
    </xf>
    <xf numFmtId="0" fontId="26" fillId="16" borderId="1" xfId="0" applyFont="1" applyFill="1" applyBorder="1" applyAlignment="1">
      <alignment horizontal="center" vertical="center"/>
    </xf>
    <xf numFmtId="0" fontId="27" fillId="16" borderId="1" xfId="0" applyFont="1" applyFill="1" applyBorder="1" applyAlignment="1">
      <alignment horizontal="center" vertical="center"/>
    </xf>
    <xf numFmtId="0" fontId="28" fillId="0" borderId="10" xfId="0" applyFont="1" applyBorder="1" applyAlignment="1" applyProtection="1">
      <alignment wrapText="1"/>
      <protection locked="0"/>
    </xf>
    <xf numFmtId="0" fontId="26" fillId="0" borderId="1" xfId="0" applyFont="1" applyFill="1" applyBorder="1" applyAlignment="1" applyProtection="1">
      <alignment horizontal="center" vertical="center"/>
      <protection locked="0"/>
    </xf>
    <xf numFmtId="0" fontId="26" fillId="0" borderId="10" xfId="0" applyFont="1" applyBorder="1" applyAlignment="1" applyProtection="1">
      <alignment wrapText="1"/>
      <protection locked="0"/>
    </xf>
    <xf numFmtId="0" fontId="27" fillId="18" borderId="2" xfId="0" applyFont="1" applyFill="1" applyBorder="1"/>
    <xf numFmtId="0" fontId="27" fillId="18" borderId="1" xfId="0" applyFont="1" applyFill="1" applyBorder="1" applyAlignment="1">
      <alignment horizontal="center" vertical="center"/>
    </xf>
    <xf numFmtId="165" fontId="27" fillId="18" borderId="1" xfId="0" applyNumberFormat="1" applyFont="1" applyFill="1" applyBorder="1" applyAlignment="1" applyProtection="1">
      <alignment horizontal="center" vertical="center"/>
    </xf>
    <xf numFmtId="165" fontId="27" fillId="18" borderId="1" xfId="0" applyNumberFormat="1" applyFont="1" applyFill="1" applyBorder="1" applyAlignment="1">
      <alignment horizontal="center" vertical="center"/>
    </xf>
    <xf numFmtId="0" fontId="26" fillId="0" borderId="0" xfId="0" applyFont="1" applyProtection="1">
      <protection locked="0"/>
    </xf>
    <xf numFmtId="0" fontId="25" fillId="17" borderId="1" xfId="0" applyFont="1" applyFill="1" applyBorder="1" applyAlignment="1">
      <alignment horizontal="center" vertical="center" wrapText="1"/>
    </xf>
    <xf numFmtId="0" fontId="27" fillId="0" borderId="13" xfId="0" applyFont="1" applyBorder="1" applyAlignment="1" applyProtection="1">
      <alignment wrapText="1"/>
      <protection locked="0"/>
    </xf>
    <xf numFmtId="0" fontId="26" fillId="15" borderId="1" xfId="0" applyFont="1" applyFill="1" applyBorder="1"/>
    <xf numFmtId="165" fontId="26" fillId="15" borderId="1" xfId="0" applyNumberFormat="1" applyFont="1" applyFill="1" applyBorder="1"/>
    <xf numFmtId="0" fontId="27" fillId="15" borderId="1" xfId="0" applyFont="1" applyFill="1" applyBorder="1"/>
    <xf numFmtId="0" fontId="27" fillId="0" borderId="12" xfId="0" applyFont="1" applyBorder="1" applyAlignment="1" applyProtection="1">
      <alignment wrapText="1"/>
      <protection locked="0"/>
    </xf>
    <xf numFmtId="0" fontId="26" fillId="15" borderId="1" xfId="0" applyFont="1" applyFill="1" applyBorder="1" applyAlignment="1">
      <alignment horizontal="center" vertical="center"/>
    </xf>
    <xf numFmtId="165" fontId="26" fillId="15" borderId="1" xfId="0" applyNumberFormat="1" applyFont="1" applyFill="1" applyBorder="1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0" fontId="26" fillId="16" borderId="1" xfId="0" applyFont="1" applyFill="1" applyBorder="1" applyAlignment="1" applyProtection="1">
      <alignment wrapText="1"/>
    </xf>
    <xf numFmtId="0" fontId="26" fillId="16" borderId="1" xfId="0" applyFont="1" applyFill="1" applyBorder="1" applyProtection="1"/>
    <xf numFmtId="165" fontId="26" fillId="16" borderId="1" xfId="0" applyNumberFormat="1" applyFont="1" applyFill="1" applyBorder="1" applyProtection="1"/>
    <xf numFmtId="165" fontId="26" fillId="16" borderId="1" xfId="0" applyNumberFormat="1" applyFont="1" applyFill="1" applyBorder="1" applyAlignment="1" applyProtection="1">
      <alignment horizontal="right"/>
    </xf>
    <xf numFmtId="9" fontId="26" fillId="16" borderId="1" xfId="0" applyNumberFormat="1" applyFont="1" applyFill="1" applyBorder="1" applyAlignment="1" applyProtection="1">
      <alignment horizontal="right"/>
    </xf>
    <xf numFmtId="0" fontId="26" fillId="16" borderId="1" xfId="0" applyFont="1" applyFill="1" applyBorder="1" applyAlignment="1" applyProtection="1">
      <alignment horizontal="right"/>
    </xf>
    <xf numFmtId="0" fontId="27" fillId="16" borderId="1" xfId="0" applyFont="1" applyFill="1" applyBorder="1" applyAlignment="1" applyProtection="1">
      <alignment horizontal="right"/>
    </xf>
    <xf numFmtId="10" fontId="27" fillId="18" borderId="1" xfId="0" applyNumberFormat="1" applyFont="1" applyFill="1" applyBorder="1" applyAlignment="1">
      <alignment horizontal="center" vertical="center"/>
    </xf>
    <xf numFmtId="0" fontId="3" fillId="8" borderId="0" xfId="0" applyFont="1" applyFill="1" applyProtection="1"/>
    <xf numFmtId="0" fontId="3" fillId="0" borderId="0" xfId="0" applyFont="1" applyAlignment="1" applyProtection="1">
      <alignment horizontal="right" wrapText="1"/>
      <protection locked="0"/>
    </xf>
    <xf numFmtId="0" fontId="26" fillId="18" borderId="1" xfId="0" applyFont="1" applyFill="1" applyBorder="1" applyAlignment="1" applyProtection="1">
      <alignment horizontal="center" vertical="center"/>
    </xf>
    <xf numFmtId="2" fontId="26" fillId="19" borderId="1" xfId="0" applyNumberFormat="1" applyFont="1" applyFill="1" applyBorder="1" applyAlignment="1" applyProtection="1">
      <alignment horizontal="center" vertical="center"/>
    </xf>
    <xf numFmtId="2" fontId="27" fillId="16" borderId="1" xfId="0" applyNumberFormat="1" applyFont="1" applyFill="1" applyBorder="1" applyAlignment="1">
      <alignment horizontal="center" vertical="center"/>
    </xf>
    <xf numFmtId="2" fontId="26" fillId="16" borderId="1" xfId="0" applyNumberFormat="1" applyFont="1" applyFill="1" applyBorder="1" applyAlignment="1">
      <alignment horizontal="center" vertical="center"/>
    </xf>
    <xf numFmtId="2" fontId="27" fillId="18" borderId="1" xfId="0" applyNumberFormat="1" applyFont="1" applyFill="1" applyBorder="1" applyAlignment="1">
      <alignment horizontal="center" vertical="center"/>
    </xf>
    <xf numFmtId="2" fontId="27" fillId="15" borderId="1" xfId="0" applyNumberFormat="1" applyFont="1" applyFill="1" applyBorder="1" applyAlignment="1">
      <alignment horizontal="center" vertical="center"/>
    </xf>
    <xf numFmtId="2" fontId="26" fillId="15" borderId="1" xfId="0" applyNumberFormat="1" applyFont="1" applyFill="1" applyBorder="1" applyAlignment="1">
      <alignment horizontal="center" vertical="center"/>
    </xf>
    <xf numFmtId="0" fontId="0" fillId="9" borderId="0" xfId="0" applyFill="1"/>
    <xf numFmtId="0" fontId="0" fillId="0" borderId="0" xfId="0" applyAlignment="1" applyProtection="1">
      <alignment horizontal="right"/>
      <protection locked="0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9" borderId="0" xfId="0" applyFont="1" applyFill="1"/>
    <xf numFmtId="44" fontId="0" fillId="0" borderId="0" xfId="2" applyNumberFormat="1" applyFont="1" applyFill="1" applyAlignment="1" applyProtection="1">
      <alignment wrapText="1"/>
      <protection locked="0"/>
    </xf>
    <xf numFmtId="0" fontId="0" fillId="9" borderId="0" xfId="0" applyFill="1" applyAlignment="1"/>
    <xf numFmtId="0" fontId="0" fillId="0" borderId="0" xfId="0" applyAlignment="1" applyProtection="1">
      <alignment horizontal="right"/>
      <protection locked="0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3" fillId="0" borderId="0" xfId="0" applyFont="1" applyAlignment="1" applyProtection="1">
      <protection locked="0"/>
    </xf>
    <xf numFmtId="0" fontId="0" fillId="0" borderId="0" xfId="0" applyFont="1" applyAlignment="1" applyProtection="1">
      <alignment horizontal="right"/>
      <protection locked="0"/>
    </xf>
    <xf numFmtId="44" fontId="5" fillId="0" borderId="0" xfId="2" applyNumberFormat="1" applyFont="1" applyFill="1" applyAlignment="1" applyProtection="1">
      <alignment wrapText="1"/>
    </xf>
    <xf numFmtId="0" fontId="5" fillId="0" borderId="0" xfId="0" applyFont="1" applyAlignment="1" applyProtection="1">
      <alignment horizontal="left" wrapText="1"/>
      <protection locked="0"/>
    </xf>
    <xf numFmtId="0" fontId="5" fillId="9" borderId="0" xfId="0" applyFont="1" applyFill="1" applyAlignment="1"/>
  </cellXfs>
  <cellStyles count="8">
    <cellStyle name="20% - Accent3" xfId="6" builtinId="38"/>
    <cellStyle name="40% - Accent3" xfId="2" builtinId="39"/>
    <cellStyle name="40% - Accent5" xfId="4" builtinId="47"/>
    <cellStyle name="Accent3" xfId="5" builtinId="37"/>
    <cellStyle name="Accent5" xfId="3" builtinId="45"/>
    <cellStyle name="Currency" xfId="1" builtinId="4"/>
    <cellStyle name="Hyperlink" xfId="7" builtinId="8"/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E8E8E6"/>
      <color rgb="FF009900"/>
      <color rgb="FF008000"/>
      <color rgb="FF669900"/>
      <color rgb="FF006600"/>
      <color rgb="FF339933"/>
      <color rgb="FF78BE21"/>
      <color rgb="FFCCFF99"/>
      <color rgb="FF99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1523315</xdr:colOff>
      <xdr:row>0</xdr:row>
      <xdr:rowOff>0</xdr:rowOff>
    </xdr:from>
    <xdr:ext cx="1488164" cy="693318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CF5C17B-AC55-46AF-8FD2-A76594B4F2F0}"/>
            </a:ext>
          </a:extLst>
        </xdr:cNvPr>
        <xdr:cNvSpPr/>
      </xdr:nvSpPr>
      <xdr:spPr>
        <a:xfrm rot="18666906">
          <a:off x="121602" y="2722513"/>
          <a:ext cx="6933189" cy="148816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en-US" sz="9600" b="1" cap="none" spc="50">
              <a:ln w="9525" cmpd="sng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  <a:prstDash val="solid"/>
              </a:ln>
              <a:noFill/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SAMPLE</a:t>
          </a:r>
        </a:p>
      </xdr:txBody>
    </xdr:sp>
    <xdr:clientData/>
  </xdr:oneCellAnchor>
  <xdr:oneCellAnchor>
    <xdr:from>
      <xdr:col>0</xdr:col>
      <xdr:colOff>1466545</xdr:colOff>
      <xdr:row>32</xdr:row>
      <xdr:rowOff>328747</xdr:rowOff>
    </xdr:from>
    <xdr:ext cx="6967396" cy="1488164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5B70C86-42FA-4010-9CFF-3FBCA0838102}"/>
            </a:ext>
          </a:extLst>
        </xdr:cNvPr>
        <xdr:cNvSpPr/>
      </xdr:nvSpPr>
      <xdr:spPr>
        <a:xfrm rot="19080549">
          <a:off x="1466545" y="10488747"/>
          <a:ext cx="6967396" cy="148816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9600" b="1" cap="none" spc="50">
              <a:ln w="9525" cmpd="sng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  <a:prstDash val="solid"/>
              </a:ln>
              <a:noFill/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SAMPLE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Crop">
  <a:themeElements>
    <a:clrScheme name="Crop">
      <a:dk1>
        <a:sysClr val="windowText" lastClr="000000"/>
      </a:dk1>
      <a:lt1>
        <a:sysClr val="window" lastClr="FFFFFF"/>
      </a:lt1>
      <a:dk2>
        <a:srgbClr val="191B0E"/>
      </a:dk2>
      <a:lt2>
        <a:srgbClr val="EFEDE3"/>
      </a:lt2>
      <a:accent1>
        <a:srgbClr val="8C8D86"/>
      </a:accent1>
      <a:accent2>
        <a:srgbClr val="E6C069"/>
      </a:accent2>
      <a:accent3>
        <a:srgbClr val="897B61"/>
      </a:accent3>
      <a:accent4>
        <a:srgbClr val="8DAB8E"/>
      </a:accent4>
      <a:accent5>
        <a:srgbClr val="77A2BB"/>
      </a:accent5>
      <a:accent6>
        <a:srgbClr val="E28394"/>
      </a:accent6>
      <a:hlink>
        <a:srgbClr val="77A2BB"/>
      </a:hlink>
      <a:folHlink>
        <a:srgbClr val="957A99"/>
      </a:folHlink>
    </a:clrScheme>
    <a:fontScheme name="Crop">
      <a:majorFont>
        <a:latin typeface="Franklin Gothic Book" panose="020B0503020102020204"/>
        <a:ea typeface=""/>
        <a:cs typeface=""/>
        <a:font script="Jpan" typeface="メイリオ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メイリオ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Crop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34925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rop" id="{EC9488ED-E761-4D60-9AC4-764D1FE2C171}" vid="{CE19780C-D67D-4C13-9DE9-A52BC3BA51B4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7E6D3-D39B-4BF9-9BC3-6D489432BB94}">
  <dimension ref="A1:R38"/>
  <sheetViews>
    <sheetView tabSelected="1" zoomScale="70" zoomScaleNormal="70" workbookViewId="0">
      <selection activeCell="H29" sqref="H29"/>
    </sheetView>
  </sheetViews>
  <sheetFormatPr defaultRowHeight="15" x14ac:dyDescent="0.35"/>
  <cols>
    <col min="1" max="1" width="29.81640625" customWidth="1"/>
    <col min="2" max="2" width="19.1796875" customWidth="1"/>
    <col min="3" max="3" width="13.36328125" customWidth="1"/>
    <col min="4" max="4" width="12.81640625" customWidth="1"/>
    <col min="5" max="5" width="9.54296875" customWidth="1"/>
    <col min="6" max="6" width="14.36328125" customWidth="1"/>
    <col min="7" max="7" width="13.90625" customWidth="1"/>
    <col min="8" max="8" width="8.453125" customWidth="1"/>
    <col min="9" max="9" width="14" customWidth="1"/>
    <col min="10" max="10" width="7.36328125" customWidth="1"/>
    <col min="11" max="11" width="13.90625" customWidth="1"/>
    <col min="12" max="12" width="12.1796875" customWidth="1"/>
    <col min="13" max="13" width="12.453125" customWidth="1"/>
    <col min="14" max="14" width="10.453125" customWidth="1"/>
    <col min="15" max="15" width="11.54296875" customWidth="1"/>
    <col min="16" max="16" width="13.81640625" customWidth="1"/>
    <col min="17" max="17" width="0" hidden="1" customWidth="1"/>
  </cols>
  <sheetData>
    <row r="1" spans="1:18" ht="24.6" x14ac:dyDescent="0.4">
      <c r="A1" s="119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 ht="18.600000000000001" x14ac:dyDescent="0.4">
      <c r="A2" s="120" t="s">
        <v>1</v>
      </c>
      <c r="B2" s="12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 ht="72" x14ac:dyDescent="0.35">
      <c r="A3" s="128" t="s">
        <v>3</v>
      </c>
      <c r="B3" s="128" t="s">
        <v>4</v>
      </c>
      <c r="C3" s="128" t="s">
        <v>5</v>
      </c>
      <c r="D3" s="128" t="s">
        <v>6</v>
      </c>
      <c r="E3" s="128" t="s">
        <v>7</v>
      </c>
      <c r="F3" s="128" t="s">
        <v>8</v>
      </c>
      <c r="G3" s="128" t="s">
        <v>9</v>
      </c>
      <c r="H3" s="128" t="s">
        <v>10</v>
      </c>
      <c r="I3" s="128" t="s">
        <v>11</v>
      </c>
      <c r="J3" s="128" t="s">
        <v>12</v>
      </c>
      <c r="K3" s="128" t="s">
        <v>13</v>
      </c>
      <c r="L3" s="128" t="s">
        <v>14</v>
      </c>
      <c r="M3" s="128" t="s">
        <v>15</v>
      </c>
      <c r="N3" s="128" t="s">
        <v>16</v>
      </c>
      <c r="O3" s="128" t="s">
        <v>17</v>
      </c>
      <c r="P3" s="128" t="s">
        <v>18</v>
      </c>
      <c r="Q3" s="129"/>
      <c r="R3" s="129"/>
    </row>
    <row r="4" spans="1:18" x14ac:dyDescent="0.35">
      <c r="A4" s="130" t="s">
        <v>19</v>
      </c>
      <c r="B4" s="160"/>
      <c r="C4" s="161"/>
      <c r="D4" s="162"/>
      <c r="E4" s="161"/>
      <c r="F4" s="161"/>
      <c r="G4" s="163"/>
      <c r="H4" s="164"/>
      <c r="I4" s="165"/>
      <c r="J4" s="166"/>
      <c r="K4" s="166"/>
      <c r="L4" s="165"/>
      <c r="M4" s="165"/>
      <c r="N4" s="165"/>
      <c r="O4" s="165"/>
      <c r="P4" s="165"/>
      <c r="Q4" s="129"/>
      <c r="R4" s="129"/>
    </row>
    <row r="5" spans="1:18" ht="15.6" thickBot="1" x14ac:dyDescent="0.4">
      <c r="A5" s="131" t="s">
        <v>20</v>
      </c>
      <c r="B5" s="132"/>
      <c r="C5" s="133"/>
      <c r="D5" s="134"/>
      <c r="E5" s="133"/>
      <c r="F5" s="133"/>
      <c r="G5" s="135">
        <f>ROUND(D5*F5/12*E5,0)</f>
        <v>0</v>
      </c>
      <c r="H5" s="136"/>
      <c r="I5" s="133"/>
      <c r="J5" s="171">
        <f>F5+I5</f>
        <v>0</v>
      </c>
      <c r="K5" s="133"/>
      <c r="L5" s="133"/>
      <c r="M5" s="133"/>
      <c r="N5" s="170">
        <f>L5+M5</f>
        <v>0</v>
      </c>
      <c r="O5" s="133"/>
      <c r="P5" s="133"/>
      <c r="Q5" s="129"/>
      <c r="R5" s="129"/>
    </row>
    <row r="6" spans="1:18" x14ac:dyDescent="0.35">
      <c r="A6" s="137" t="s">
        <v>21</v>
      </c>
      <c r="B6" s="138"/>
      <c r="C6" s="139"/>
      <c r="D6" s="140"/>
      <c r="E6" s="141"/>
      <c r="F6" s="141"/>
      <c r="G6" s="141"/>
      <c r="H6" s="141"/>
      <c r="I6" s="141"/>
      <c r="J6" s="172"/>
      <c r="K6" s="142"/>
      <c r="L6" s="141"/>
      <c r="M6" s="141"/>
      <c r="N6" s="141"/>
      <c r="O6" s="141"/>
      <c r="P6" s="141"/>
      <c r="Q6" s="129"/>
      <c r="R6" s="129"/>
    </row>
    <row r="7" spans="1:18" ht="15.6" thickBot="1" x14ac:dyDescent="0.4">
      <c r="A7" s="143" t="s">
        <v>22</v>
      </c>
      <c r="B7" s="132"/>
      <c r="C7" s="133"/>
      <c r="D7" s="134"/>
      <c r="E7" s="133"/>
      <c r="F7" s="144"/>
      <c r="G7" s="135">
        <f>ROUND(D7*F7/12*E7,0)</f>
        <v>0</v>
      </c>
      <c r="H7" s="136"/>
      <c r="I7" s="133"/>
      <c r="J7" s="171">
        <f>F7+I7</f>
        <v>0</v>
      </c>
      <c r="K7" s="133"/>
      <c r="L7" s="133"/>
      <c r="M7" s="133"/>
      <c r="N7" s="170">
        <f>L7+M7</f>
        <v>0</v>
      </c>
      <c r="O7" s="133"/>
      <c r="P7" s="133"/>
      <c r="Q7" s="129"/>
      <c r="R7" s="129"/>
    </row>
    <row r="8" spans="1:18" x14ac:dyDescent="0.35">
      <c r="A8" s="137" t="s">
        <v>23</v>
      </c>
      <c r="B8" s="138"/>
      <c r="C8" s="141"/>
      <c r="D8" s="140"/>
      <c r="E8" s="141"/>
      <c r="F8" s="141"/>
      <c r="G8" s="140"/>
      <c r="H8" s="141"/>
      <c r="I8" s="141"/>
      <c r="J8" s="173"/>
      <c r="K8" s="142"/>
      <c r="L8" s="141"/>
      <c r="M8" s="141"/>
      <c r="N8" s="141"/>
      <c r="O8" s="141"/>
      <c r="P8" s="141"/>
      <c r="Q8" s="129"/>
      <c r="R8" s="129"/>
    </row>
    <row r="9" spans="1:18" ht="15.6" thickBot="1" x14ac:dyDescent="0.4">
      <c r="A9" s="143" t="s">
        <v>24</v>
      </c>
      <c r="B9" s="132"/>
      <c r="C9" s="133"/>
      <c r="D9" s="134"/>
      <c r="E9" s="133"/>
      <c r="F9" s="133"/>
      <c r="G9" s="135">
        <f>ROUND(D9*F9/12*E9,0)</f>
        <v>0</v>
      </c>
      <c r="H9" s="136"/>
      <c r="I9" s="133"/>
      <c r="J9" s="171">
        <f>F9+I9</f>
        <v>0</v>
      </c>
      <c r="K9" s="133"/>
      <c r="L9" s="133"/>
      <c r="M9" s="133"/>
      <c r="N9" s="170">
        <f>L9+M9</f>
        <v>0</v>
      </c>
      <c r="O9" s="133"/>
      <c r="P9" s="133"/>
      <c r="Q9" s="129"/>
      <c r="R9" s="129"/>
    </row>
    <row r="10" spans="1:18" x14ac:dyDescent="0.35">
      <c r="A10" s="137" t="s">
        <v>25</v>
      </c>
      <c r="B10" s="138"/>
      <c r="C10" s="141"/>
      <c r="D10" s="140"/>
      <c r="E10" s="141"/>
      <c r="F10" s="141"/>
      <c r="G10" s="140"/>
      <c r="H10" s="141"/>
      <c r="I10" s="141"/>
      <c r="J10" s="173"/>
      <c r="K10" s="142"/>
      <c r="L10" s="141"/>
      <c r="M10" s="141"/>
      <c r="N10" s="141"/>
      <c r="O10" s="141"/>
      <c r="P10" s="141"/>
      <c r="Q10" s="129"/>
      <c r="R10" s="129"/>
    </row>
    <row r="11" spans="1:18" ht="15.6" thickBot="1" x14ac:dyDescent="0.4">
      <c r="A11" s="143" t="s">
        <v>26</v>
      </c>
      <c r="B11" s="132"/>
      <c r="C11" s="133"/>
      <c r="D11" s="134"/>
      <c r="E11" s="133"/>
      <c r="F11" s="133"/>
      <c r="G11" s="135">
        <f>ROUND(D11*F11/12*E11,0)</f>
        <v>0</v>
      </c>
      <c r="H11" s="136"/>
      <c r="I11" s="133"/>
      <c r="J11" s="171">
        <f>F11+I11</f>
        <v>0</v>
      </c>
      <c r="K11" s="133"/>
      <c r="L11" s="133"/>
      <c r="M11" s="133"/>
      <c r="N11" s="170">
        <f>L11+M11</f>
        <v>0</v>
      </c>
      <c r="O11" s="133"/>
      <c r="P11" s="133"/>
      <c r="Q11" s="129"/>
      <c r="R11" s="129"/>
    </row>
    <row r="12" spans="1:18" x14ac:dyDescent="0.35">
      <c r="A12" s="137" t="s">
        <v>27</v>
      </c>
      <c r="B12" s="138"/>
      <c r="C12" s="141"/>
      <c r="D12" s="140"/>
      <c r="E12" s="141"/>
      <c r="F12" s="141"/>
      <c r="G12" s="140"/>
      <c r="H12" s="141"/>
      <c r="I12" s="141"/>
      <c r="J12" s="173"/>
      <c r="K12" s="142"/>
      <c r="L12" s="141"/>
      <c r="M12" s="141"/>
      <c r="N12" s="141"/>
      <c r="O12" s="141"/>
      <c r="P12" s="141"/>
      <c r="Q12" s="129"/>
      <c r="R12" s="129"/>
    </row>
    <row r="13" spans="1:18" ht="15.6" thickBot="1" x14ac:dyDescent="0.4">
      <c r="A13" s="143" t="s">
        <v>28</v>
      </c>
      <c r="B13" s="132"/>
      <c r="C13" s="133"/>
      <c r="D13" s="134"/>
      <c r="E13" s="133"/>
      <c r="F13" s="133"/>
      <c r="G13" s="135">
        <f>ROUND(D13*F13/12*E13,0)</f>
        <v>0</v>
      </c>
      <c r="H13" s="136"/>
      <c r="I13" s="133"/>
      <c r="J13" s="171">
        <f>F13+I13</f>
        <v>0</v>
      </c>
      <c r="K13" s="133"/>
      <c r="L13" s="133"/>
      <c r="M13" s="133"/>
      <c r="N13" s="170">
        <f>L13+M13</f>
        <v>0</v>
      </c>
      <c r="O13" s="133"/>
      <c r="P13" s="133"/>
      <c r="Q13" s="129"/>
      <c r="R13" s="129"/>
    </row>
    <row r="14" spans="1:18" x14ac:dyDescent="0.35">
      <c r="A14" s="137" t="s">
        <v>29</v>
      </c>
      <c r="B14" s="138"/>
      <c r="C14" s="141"/>
      <c r="D14" s="140"/>
      <c r="E14" s="141"/>
      <c r="F14" s="141"/>
      <c r="G14" s="140"/>
      <c r="H14" s="141"/>
      <c r="I14" s="141"/>
      <c r="J14" s="173"/>
      <c r="K14" s="142"/>
      <c r="L14" s="141"/>
      <c r="M14" s="141"/>
      <c r="N14" s="141"/>
      <c r="O14" s="141"/>
      <c r="P14" s="141"/>
      <c r="Q14" s="129"/>
      <c r="R14" s="129"/>
    </row>
    <row r="15" spans="1:18" ht="15.6" thickBot="1" x14ac:dyDescent="0.4">
      <c r="A15" s="143" t="s">
        <v>30</v>
      </c>
      <c r="B15" s="132"/>
      <c r="C15" s="133"/>
      <c r="D15" s="134"/>
      <c r="E15" s="133"/>
      <c r="F15" s="133"/>
      <c r="G15" s="135">
        <f>ROUND(D15*F15/12*E15,0)</f>
        <v>0</v>
      </c>
      <c r="H15" s="136"/>
      <c r="I15" s="133"/>
      <c r="J15" s="171">
        <f>F15+I15</f>
        <v>0</v>
      </c>
      <c r="K15" s="133"/>
      <c r="L15" s="133"/>
      <c r="M15" s="133"/>
      <c r="N15" s="170">
        <f>L15+M15</f>
        <v>0</v>
      </c>
      <c r="O15" s="133"/>
      <c r="P15" s="133"/>
      <c r="Q15" s="129"/>
      <c r="R15" s="129"/>
    </row>
    <row r="16" spans="1:18" x14ac:dyDescent="0.35">
      <c r="A16" s="137" t="s">
        <v>31</v>
      </c>
      <c r="B16" s="138"/>
      <c r="C16" s="141"/>
      <c r="D16" s="140"/>
      <c r="E16" s="141"/>
      <c r="F16" s="141"/>
      <c r="G16" s="140"/>
      <c r="H16" s="141"/>
      <c r="I16" s="141"/>
      <c r="J16" s="173"/>
      <c r="K16" s="142"/>
      <c r="L16" s="141"/>
      <c r="M16" s="141"/>
      <c r="N16" s="141"/>
      <c r="O16" s="141"/>
      <c r="P16" s="141"/>
      <c r="Q16" s="129"/>
      <c r="R16" s="129"/>
    </row>
    <row r="17" spans="1:18" ht="15.6" thickBot="1" x14ac:dyDescent="0.4">
      <c r="A17" s="143" t="s">
        <v>32</v>
      </c>
      <c r="B17" s="132"/>
      <c r="C17" s="133"/>
      <c r="D17" s="134"/>
      <c r="E17" s="133"/>
      <c r="F17" s="133"/>
      <c r="G17" s="135">
        <f>ROUND(D17*F17/12*E17,0)</f>
        <v>0</v>
      </c>
      <c r="H17" s="136"/>
      <c r="I17" s="133"/>
      <c r="J17" s="171">
        <f>F17+I17</f>
        <v>0</v>
      </c>
      <c r="K17" s="133"/>
      <c r="L17" s="133"/>
      <c r="M17" s="133"/>
      <c r="N17" s="170">
        <f>L17+M17</f>
        <v>0</v>
      </c>
      <c r="O17" s="133"/>
      <c r="P17" s="133"/>
      <c r="Q17" s="129"/>
      <c r="R17" s="129"/>
    </row>
    <row r="18" spans="1:18" x14ac:dyDescent="0.35">
      <c r="A18" s="137" t="s">
        <v>33</v>
      </c>
      <c r="B18" s="138"/>
      <c r="C18" s="141"/>
      <c r="D18" s="140"/>
      <c r="E18" s="141"/>
      <c r="F18" s="141"/>
      <c r="G18" s="140"/>
      <c r="H18" s="141"/>
      <c r="I18" s="141"/>
      <c r="J18" s="173"/>
      <c r="K18" s="142"/>
      <c r="L18" s="141"/>
      <c r="M18" s="141"/>
      <c r="N18" s="141"/>
      <c r="O18" s="141"/>
      <c r="P18" s="141"/>
      <c r="Q18" s="129"/>
      <c r="R18" s="129"/>
    </row>
    <row r="19" spans="1:18" ht="15.6" thickBot="1" x14ac:dyDescent="0.4">
      <c r="A19" s="143" t="s">
        <v>34</v>
      </c>
      <c r="B19" s="132"/>
      <c r="C19" s="133"/>
      <c r="D19" s="134"/>
      <c r="E19" s="133"/>
      <c r="F19" s="133"/>
      <c r="G19" s="135">
        <f>ROUND(D19*F19/12*E19,0)</f>
        <v>0</v>
      </c>
      <c r="H19" s="136"/>
      <c r="I19" s="133"/>
      <c r="J19" s="171">
        <f>F19+I19</f>
        <v>0</v>
      </c>
      <c r="K19" s="133"/>
      <c r="L19" s="133"/>
      <c r="M19" s="133"/>
      <c r="N19" s="170">
        <f>L19+M19</f>
        <v>0</v>
      </c>
      <c r="O19" s="133"/>
      <c r="P19" s="133"/>
      <c r="Q19" s="129"/>
      <c r="R19" s="129"/>
    </row>
    <row r="20" spans="1:18" x14ac:dyDescent="0.35">
      <c r="A20" s="137" t="s">
        <v>35</v>
      </c>
      <c r="B20" s="138"/>
      <c r="C20" s="141"/>
      <c r="D20" s="140"/>
      <c r="E20" s="141"/>
      <c r="F20" s="141"/>
      <c r="G20" s="140"/>
      <c r="H20" s="141"/>
      <c r="I20" s="141"/>
      <c r="J20" s="173"/>
      <c r="K20" s="142"/>
      <c r="L20" s="141"/>
      <c r="M20" s="141"/>
      <c r="N20" s="141"/>
      <c r="O20" s="141"/>
      <c r="P20" s="141"/>
      <c r="Q20" s="129"/>
      <c r="R20" s="129"/>
    </row>
    <row r="21" spans="1:18" ht="15.6" thickBot="1" x14ac:dyDescent="0.4">
      <c r="A21" s="145" t="s">
        <v>36</v>
      </c>
      <c r="B21" s="132"/>
      <c r="C21" s="133"/>
      <c r="D21" s="134"/>
      <c r="E21" s="133"/>
      <c r="F21" s="133"/>
      <c r="G21" s="135">
        <f>ROUND(D21*F21/12*E21,0)</f>
        <v>0</v>
      </c>
      <c r="H21" s="136"/>
      <c r="I21" s="133"/>
      <c r="J21" s="171">
        <f>F21+I21</f>
        <v>0</v>
      </c>
      <c r="K21" s="133"/>
      <c r="L21" s="133"/>
      <c r="M21" s="133"/>
      <c r="N21" s="170">
        <f>L21+M21</f>
        <v>0</v>
      </c>
      <c r="O21" s="133"/>
      <c r="P21" s="133"/>
      <c r="Q21" s="129"/>
      <c r="R21" s="129"/>
    </row>
    <row r="22" spans="1:18" x14ac:dyDescent="0.35">
      <c r="A22" s="137" t="s">
        <v>37</v>
      </c>
      <c r="B22" s="138"/>
      <c r="C22" s="141"/>
      <c r="D22" s="140"/>
      <c r="E22" s="141"/>
      <c r="F22" s="141"/>
      <c r="G22" s="140"/>
      <c r="H22" s="141"/>
      <c r="I22" s="141"/>
      <c r="J22" s="173"/>
      <c r="K22" s="142"/>
      <c r="L22" s="141"/>
      <c r="M22" s="141"/>
      <c r="N22" s="141"/>
      <c r="O22" s="141"/>
      <c r="P22" s="141"/>
      <c r="Q22" s="129"/>
      <c r="R22" s="129"/>
    </row>
    <row r="23" spans="1:18" ht="15.6" thickBot="1" x14ac:dyDescent="0.4">
      <c r="A23" s="143" t="s">
        <v>38</v>
      </c>
      <c r="B23" s="132"/>
      <c r="C23" s="133"/>
      <c r="D23" s="134"/>
      <c r="E23" s="133"/>
      <c r="F23" s="133"/>
      <c r="G23" s="135">
        <f>ROUND(D23*F23/12*E23,0)</f>
        <v>0</v>
      </c>
      <c r="H23" s="136"/>
      <c r="I23" s="133"/>
      <c r="J23" s="171">
        <f>F23+I23</f>
        <v>0</v>
      </c>
      <c r="K23" s="133"/>
      <c r="L23" s="133"/>
      <c r="M23" s="133"/>
      <c r="N23" s="170">
        <f>L23+M23</f>
        <v>0</v>
      </c>
      <c r="O23" s="133"/>
      <c r="P23" s="133"/>
      <c r="Q23" s="129"/>
      <c r="R23" s="129"/>
    </row>
    <row r="24" spans="1:18" x14ac:dyDescent="0.35">
      <c r="A24" s="146" t="s">
        <v>39</v>
      </c>
      <c r="B24" s="147"/>
      <c r="C24" s="147"/>
      <c r="D24" s="147"/>
      <c r="E24" s="147"/>
      <c r="F24" s="147">
        <f>SUM(F4:F23)</f>
        <v>0</v>
      </c>
      <c r="G24" s="148">
        <f>SUM(G4:G23)</f>
        <v>0</v>
      </c>
      <c r="H24" s="149"/>
      <c r="I24" s="147">
        <f t="shared" ref="I24:L24" si="0">SUM(I4:I23)</f>
        <v>0</v>
      </c>
      <c r="J24" s="174">
        <f t="shared" si="0"/>
        <v>0</v>
      </c>
      <c r="K24" s="147"/>
      <c r="L24" s="147">
        <f t="shared" si="0"/>
        <v>0</v>
      </c>
      <c r="M24" s="147"/>
      <c r="N24" s="147">
        <f>SUM(N4:N23)</f>
        <v>0</v>
      </c>
      <c r="O24" s="149"/>
      <c r="P24" s="149"/>
      <c r="Q24" s="129"/>
      <c r="R24" s="129"/>
    </row>
    <row r="25" spans="1:18" x14ac:dyDescent="0.35">
      <c r="A25" s="150" t="s">
        <v>40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29"/>
      <c r="Q25" s="129"/>
    </row>
    <row r="26" spans="1:18" x14ac:dyDescent="0.35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29"/>
      <c r="Q26" s="129"/>
    </row>
    <row r="27" spans="1:18" ht="57.6" x14ac:dyDescent="0.35">
      <c r="A27" s="151" t="s">
        <v>41</v>
      </c>
      <c r="B27" s="151" t="s">
        <v>42</v>
      </c>
      <c r="C27" s="151" t="s">
        <v>5</v>
      </c>
      <c r="D27" s="151" t="s">
        <v>43</v>
      </c>
      <c r="E27" s="151" t="s">
        <v>7</v>
      </c>
      <c r="F27" s="151" t="s">
        <v>8</v>
      </c>
      <c r="G27" s="151" t="s">
        <v>9</v>
      </c>
      <c r="H27" s="151" t="s">
        <v>10</v>
      </c>
      <c r="I27" s="151" t="s">
        <v>44</v>
      </c>
      <c r="J27" s="151" t="s">
        <v>45</v>
      </c>
      <c r="K27" s="151" t="s">
        <v>46</v>
      </c>
      <c r="L27" s="151" t="s">
        <v>47</v>
      </c>
      <c r="M27" s="151" t="s">
        <v>48</v>
      </c>
      <c r="N27" s="150"/>
      <c r="O27" s="150"/>
      <c r="P27" s="129"/>
      <c r="Q27" s="129"/>
    </row>
    <row r="28" spans="1:18" x14ac:dyDescent="0.35">
      <c r="A28" s="152" t="s">
        <v>49</v>
      </c>
      <c r="B28" s="153"/>
      <c r="C28" s="153"/>
      <c r="D28" s="153"/>
      <c r="E28" s="153"/>
      <c r="F28" s="153"/>
      <c r="G28" s="154"/>
      <c r="H28" s="153"/>
      <c r="I28" s="153"/>
      <c r="J28" s="155"/>
      <c r="K28" s="153"/>
      <c r="L28" s="153"/>
      <c r="M28" s="153"/>
      <c r="N28" s="150"/>
      <c r="O28" s="150"/>
      <c r="P28" s="129"/>
      <c r="Q28" s="129"/>
    </row>
    <row r="29" spans="1:18" ht="15.6" thickBot="1" x14ac:dyDescent="0.4">
      <c r="A29" s="143" t="s">
        <v>50</v>
      </c>
      <c r="B29" s="133"/>
      <c r="C29" s="133"/>
      <c r="D29" s="134"/>
      <c r="E29" s="133"/>
      <c r="F29" s="133"/>
      <c r="G29" s="135">
        <f>ROUND(D29*F29/12*E29,0)</f>
        <v>0</v>
      </c>
      <c r="H29" s="136"/>
      <c r="I29" s="133"/>
      <c r="J29" s="171">
        <f>F29+I29</f>
        <v>0</v>
      </c>
      <c r="K29" s="133"/>
      <c r="L29" s="133"/>
      <c r="M29" s="133"/>
      <c r="N29" s="150"/>
      <c r="O29" s="150"/>
      <c r="P29" s="129"/>
      <c r="Q29" s="129"/>
    </row>
    <row r="30" spans="1:18" x14ac:dyDescent="0.35">
      <c r="A30" s="156" t="s">
        <v>51</v>
      </c>
      <c r="B30" s="157"/>
      <c r="C30" s="157"/>
      <c r="D30" s="158"/>
      <c r="E30" s="157"/>
      <c r="F30" s="157"/>
      <c r="G30" s="158"/>
      <c r="H30" s="157"/>
      <c r="I30" s="157"/>
      <c r="J30" s="175"/>
      <c r="K30" s="157"/>
      <c r="L30" s="157"/>
      <c r="M30" s="157"/>
      <c r="N30" s="150"/>
      <c r="O30" s="129"/>
      <c r="P30" s="150"/>
      <c r="Q30" s="129"/>
    </row>
    <row r="31" spans="1:18" ht="15.6" thickBot="1" x14ac:dyDescent="0.4">
      <c r="A31" s="143" t="s">
        <v>52</v>
      </c>
      <c r="B31" s="133"/>
      <c r="C31" s="133"/>
      <c r="D31" s="134"/>
      <c r="E31" s="133"/>
      <c r="F31" s="133"/>
      <c r="G31" s="135">
        <f>ROUND(D31*F31/12*E31,0)</f>
        <v>0</v>
      </c>
      <c r="H31" s="136"/>
      <c r="I31" s="133"/>
      <c r="J31" s="171">
        <f>F31+I31</f>
        <v>0</v>
      </c>
      <c r="K31" s="133"/>
      <c r="L31" s="133"/>
      <c r="M31" s="133"/>
      <c r="N31" s="150"/>
      <c r="O31" s="129"/>
      <c r="Q31" s="159" t="s">
        <v>53</v>
      </c>
    </row>
    <row r="32" spans="1:18" x14ac:dyDescent="0.35">
      <c r="A32" s="156" t="s">
        <v>54</v>
      </c>
      <c r="B32" s="157"/>
      <c r="C32" s="157"/>
      <c r="D32" s="158"/>
      <c r="E32" s="157"/>
      <c r="F32" s="157"/>
      <c r="G32" s="158"/>
      <c r="H32" s="157"/>
      <c r="I32" s="157"/>
      <c r="J32" s="176"/>
      <c r="K32" s="157"/>
      <c r="L32" s="157"/>
      <c r="M32" s="157"/>
      <c r="N32" s="150"/>
      <c r="O32" s="129"/>
      <c r="Q32" s="159" t="s">
        <v>55</v>
      </c>
    </row>
    <row r="33" spans="1:17" ht="15.6" thickBot="1" x14ac:dyDescent="0.4">
      <c r="A33" s="143" t="s">
        <v>56</v>
      </c>
      <c r="B33" s="133"/>
      <c r="C33" s="133"/>
      <c r="D33" s="134"/>
      <c r="E33" s="133"/>
      <c r="F33" s="133"/>
      <c r="G33" s="135">
        <f>ROUND(D33*F33/12*E33,0)</f>
        <v>0</v>
      </c>
      <c r="H33" s="136"/>
      <c r="I33" s="133"/>
      <c r="J33" s="171">
        <f>F33+I33</f>
        <v>0</v>
      </c>
      <c r="K33" s="133"/>
      <c r="L33" s="133"/>
      <c r="M33" s="133"/>
      <c r="N33" s="150"/>
      <c r="O33" s="129"/>
      <c r="Q33" s="159" t="s">
        <v>57</v>
      </c>
    </row>
    <row r="34" spans="1:17" x14ac:dyDescent="0.35">
      <c r="A34" s="156" t="s">
        <v>58</v>
      </c>
      <c r="B34" s="157"/>
      <c r="C34" s="157"/>
      <c r="D34" s="158"/>
      <c r="E34" s="157"/>
      <c r="F34" s="157"/>
      <c r="G34" s="158"/>
      <c r="H34" s="157"/>
      <c r="I34" s="157"/>
      <c r="J34" s="176"/>
      <c r="K34" s="157"/>
      <c r="L34" s="157"/>
      <c r="M34" s="157"/>
      <c r="N34" s="150"/>
      <c r="O34" s="129"/>
      <c r="Q34" s="159" t="s">
        <v>59</v>
      </c>
    </row>
    <row r="35" spans="1:17" ht="15.6" thickBot="1" x14ac:dyDescent="0.4">
      <c r="A35" s="143" t="s">
        <v>60</v>
      </c>
      <c r="B35" s="133"/>
      <c r="C35" s="133"/>
      <c r="D35" s="134"/>
      <c r="E35" s="133"/>
      <c r="F35" s="133">
        <v>0</v>
      </c>
      <c r="G35" s="135">
        <f>ROUND(D35*F35/12*E35,0)</f>
        <v>0</v>
      </c>
      <c r="H35" s="136"/>
      <c r="I35" s="133"/>
      <c r="J35" s="171">
        <f>F35+I35</f>
        <v>0</v>
      </c>
      <c r="K35" s="133"/>
      <c r="L35" s="133"/>
      <c r="M35" s="133"/>
      <c r="N35" s="150"/>
      <c r="O35" s="129"/>
      <c r="Q35" s="159" t="s">
        <v>61</v>
      </c>
    </row>
    <row r="36" spans="1:17" x14ac:dyDescent="0.35">
      <c r="A36" s="156" t="s">
        <v>62</v>
      </c>
      <c r="B36" s="157"/>
      <c r="C36" s="157"/>
      <c r="D36" s="158"/>
      <c r="E36" s="157"/>
      <c r="F36" s="157"/>
      <c r="G36" s="158"/>
      <c r="H36" s="157"/>
      <c r="I36" s="157"/>
      <c r="J36" s="176"/>
      <c r="K36" s="157"/>
      <c r="L36" s="157"/>
      <c r="M36" s="157"/>
      <c r="N36" s="150"/>
      <c r="O36" s="129"/>
      <c r="Q36" s="159" t="s">
        <v>63</v>
      </c>
    </row>
    <row r="37" spans="1:17" ht="15.6" thickBot="1" x14ac:dyDescent="0.4">
      <c r="A37" s="143" t="s">
        <v>64</v>
      </c>
      <c r="B37" s="133"/>
      <c r="C37" s="133"/>
      <c r="D37" s="134"/>
      <c r="E37" s="133"/>
      <c r="F37" s="133"/>
      <c r="G37" s="135">
        <f>ROUND(D37*F37/12*E37,0)</f>
        <v>0</v>
      </c>
      <c r="H37" s="136"/>
      <c r="I37" s="133"/>
      <c r="J37" s="171">
        <f>F37+I37</f>
        <v>0</v>
      </c>
      <c r="K37" s="133"/>
      <c r="L37" s="133"/>
      <c r="M37" s="133"/>
      <c r="N37" s="150"/>
      <c r="O37" s="129"/>
      <c r="Q37" s="159" t="s">
        <v>65</v>
      </c>
    </row>
    <row r="38" spans="1:17" x14ac:dyDescent="0.35">
      <c r="A38" s="122" t="s">
        <v>39</v>
      </c>
      <c r="B38" s="123"/>
      <c r="C38" s="123"/>
      <c r="D38" s="124"/>
      <c r="E38" s="123"/>
      <c r="F38" s="147">
        <f>SUM(F29:F37)</f>
        <v>0</v>
      </c>
      <c r="G38" s="149">
        <f>SUM(G29:G37)</f>
        <v>0</v>
      </c>
      <c r="H38" s="167"/>
      <c r="I38" s="147">
        <f t="shared" ref="I38:J38" si="1">SUM(I29:I37)</f>
        <v>0</v>
      </c>
      <c r="J38" s="174">
        <f t="shared" si="1"/>
        <v>0</v>
      </c>
      <c r="K38" s="147"/>
      <c r="L38" s="147"/>
      <c r="M38" s="147"/>
      <c r="N38" s="1"/>
      <c r="O38" s="1"/>
    </row>
  </sheetData>
  <sheetProtection algorithmName="SHA-512" hashValue="GHnWZ/8KOgrWK+JdAQIELlJyCECGVNlhxuq15eO/3xFSAcwBPb54DSxPrj3usgYvcuzL94So1nM/6JQbffaMJQ==" saltValue="kCjNBCBIKo9WKAGSJ9CDLQ==" spinCount="100000" sheet="1" objects="1" scenarios="1"/>
  <dataValidations count="1">
    <dataValidation type="list" allowBlank="1" showInputMessage="1" showErrorMessage="1" sqref="C5 C7 C9 C11 C13 C15 C17 C19 C21 C23 C29 C31 C33 C35 C37" xr:uid="{3ABF9BCA-DCED-46D0-87E4-4F2C20670950}">
      <formula1>$Q$30:$Q$37</formula1>
    </dataValidation>
  </dataValidations>
  <pageMargins left="0.7" right="0.7" top="0.75" bottom="0.75" header="0.3" footer="0.3"/>
  <pageSetup orientation="portrait" horizontalDpi="4294967293" verticalDpi="0" r:id="rId1"/>
  <ignoredErrors>
    <ignoredError sqref="G7 G9 G11 G13 G15 G17 G19 G21 G23 G29 G31 G33 G35 G3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XER73"/>
  <sheetViews>
    <sheetView zoomScale="75" zoomScaleNormal="75" workbookViewId="0">
      <selection activeCell="B60" sqref="B60:F60"/>
    </sheetView>
  </sheetViews>
  <sheetFormatPr defaultColWidth="0" defaultRowHeight="15" zeroHeight="1" x14ac:dyDescent="0.35"/>
  <cols>
    <col min="1" max="1" width="21.90625" style="1" customWidth="1"/>
    <col min="2" max="2" width="36.81640625" style="1" customWidth="1"/>
    <col min="3" max="3" width="13.1796875" style="1" customWidth="1"/>
    <col min="4" max="4" width="14.90625" style="1" customWidth="1"/>
    <col min="5" max="5" width="11.6328125" style="1" customWidth="1"/>
    <col min="6" max="6" width="17" style="1" customWidth="1"/>
    <col min="7" max="7" width="13.6328125" style="1" hidden="1"/>
    <col min="8" max="8" width="10.36328125" style="1" hidden="1"/>
    <col min="9" max="9" width="14.6328125" style="1" hidden="1"/>
    <col min="10" max="10" width="8.90625" style="1" hidden="1"/>
    <col min="11" max="11" width="13.36328125" style="1" hidden="1"/>
    <col min="12" max="12" width="12" style="1" hidden="1"/>
    <col min="13" max="13" width="15.90625" style="1" hidden="1"/>
    <col min="14" max="16372" width="8.90625" style="1" hidden="1"/>
    <col min="16373" max="16384" width="3.90625" style="1" hidden="1"/>
  </cols>
  <sheetData>
    <row r="1" spans="1:10" x14ac:dyDescent="0.35">
      <c r="A1" s="181" t="s">
        <v>66</v>
      </c>
      <c r="B1" s="181"/>
      <c r="D1" s="181"/>
      <c r="E1" s="181"/>
      <c r="F1" s="181"/>
    </row>
    <row r="2" spans="1:10" s="19" customFormat="1" ht="13.8" x14ac:dyDescent="0.3">
      <c r="A2" s="18"/>
    </row>
    <row r="3" spans="1:10" s="10" customFormat="1" x14ac:dyDescent="0.35">
      <c r="A3" s="29" t="s">
        <v>67</v>
      </c>
      <c r="B3" s="29"/>
      <c r="C3" s="29"/>
      <c r="D3" s="29"/>
      <c r="E3" s="36"/>
      <c r="F3" s="29" t="s">
        <v>68</v>
      </c>
      <c r="G3" s="181"/>
      <c r="H3" s="181"/>
      <c r="I3" s="181"/>
      <c r="J3" s="181"/>
    </row>
    <row r="4" spans="1:10" s="10" customFormat="1" x14ac:dyDescent="0.35">
      <c r="A4" s="40"/>
      <c r="B4" s="29"/>
      <c r="C4" s="29"/>
      <c r="D4" s="29"/>
      <c r="E4" s="36"/>
      <c r="F4" s="29"/>
      <c r="G4" s="181"/>
      <c r="H4" s="181"/>
      <c r="I4" s="181"/>
      <c r="J4" s="181"/>
    </row>
    <row r="5" spans="1:10" x14ac:dyDescent="0.35">
      <c r="B5" s="42" t="s">
        <v>69</v>
      </c>
      <c r="C5" s="37"/>
      <c r="D5" s="38"/>
      <c r="E5" s="177"/>
      <c r="F5" s="32">
        <f>'Staffing Plan'!G24+'Staffing Plan'!G38</f>
        <v>0</v>
      </c>
    </row>
    <row r="6" spans="1:10" ht="45" customHeight="1" x14ac:dyDescent="0.35">
      <c r="B6" s="80" t="s">
        <v>70</v>
      </c>
      <c r="C6" s="184"/>
      <c r="D6" s="184"/>
      <c r="E6" s="32"/>
      <c r="F6" s="32"/>
    </row>
    <row r="7" spans="1:10" s="10" customFormat="1" x14ac:dyDescent="0.35">
      <c r="A7" s="9" t="s">
        <v>71</v>
      </c>
      <c r="B7" s="9"/>
      <c r="C7" s="9"/>
      <c r="D7" s="9"/>
      <c r="E7" s="28"/>
      <c r="F7" s="7">
        <f>SUM(F5:F6)</f>
        <v>0</v>
      </c>
      <c r="G7" s="181"/>
      <c r="H7" s="20"/>
      <c r="I7" s="21"/>
      <c r="J7" s="1"/>
    </row>
    <row r="8" spans="1:10" x14ac:dyDescent="0.35">
      <c r="A8" s="14"/>
      <c r="F8" s="35"/>
    </row>
    <row r="9" spans="1:10" s="10" customFormat="1" x14ac:dyDescent="0.35">
      <c r="A9" s="16" t="s">
        <v>72</v>
      </c>
      <c r="B9" s="16"/>
      <c r="C9" s="16"/>
      <c r="D9" s="16"/>
      <c r="E9" s="16"/>
      <c r="F9" s="29"/>
      <c r="G9" s="181"/>
      <c r="H9" s="181"/>
      <c r="I9" s="181"/>
      <c r="J9" s="181"/>
    </row>
    <row r="10" spans="1:10" x14ac:dyDescent="0.35">
      <c r="A10" s="181" t="s">
        <v>73</v>
      </c>
      <c r="B10" s="2"/>
      <c r="C10" s="181" t="s">
        <v>74</v>
      </c>
      <c r="D10" s="181" t="s">
        <v>75</v>
      </c>
      <c r="E10" s="181" t="s">
        <v>76</v>
      </c>
      <c r="F10" s="32"/>
    </row>
    <row r="11" spans="1:10" x14ac:dyDescent="0.35">
      <c r="A11" s="2"/>
      <c r="B11" s="2"/>
      <c r="C11" s="83">
        <v>0</v>
      </c>
      <c r="D11" s="1">
        <v>0</v>
      </c>
      <c r="E11" s="1">
        <v>0</v>
      </c>
      <c r="F11" s="32">
        <f>ROUND((C11*D11)*E11,0)</f>
        <v>0</v>
      </c>
      <c r="I11" s="181"/>
      <c r="J11" s="181"/>
    </row>
    <row r="12" spans="1:10" x14ac:dyDescent="0.35">
      <c r="A12" s="2"/>
      <c r="B12" s="2"/>
      <c r="C12" s="12">
        <v>0</v>
      </c>
      <c r="D12" s="1">
        <v>0</v>
      </c>
      <c r="E12" s="1">
        <v>0</v>
      </c>
      <c r="F12" s="32">
        <f t="shared" ref="F12:F14" si="0">ROUND((C12*D12)*E12,0)</f>
        <v>0</v>
      </c>
      <c r="I12" s="21"/>
      <c r="J12" s="181"/>
    </row>
    <row r="13" spans="1:10" x14ac:dyDescent="0.35">
      <c r="A13" s="2"/>
      <c r="B13" s="2"/>
      <c r="C13" s="12">
        <v>0</v>
      </c>
      <c r="D13" s="1">
        <v>0</v>
      </c>
      <c r="E13" s="1">
        <v>0</v>
      </c>
      <c r="F13" s="32">
        <f t="shared" si="0"/>
        <v>0</v>
      </c>
      <c r="I13" s="181"/>
      <c r="J13" s="181"/>
    </row>
    <row r="14" spans="1:10" x14ac:dyDescent="0.35">
      <c r="A14" s="181" t="s">
        <v>77</v>
      </c>
      <c r="C14" s="83">
        <v>0</v>
      </c>
      <c r="D14" s="1">
        <v>0</v>
      </c>
      <c r="E14" s="1">
        <v>0</v>
      </c>
      <c r="F14" s="32">
        <f t="shared" si="0"/>
        <v>0</v>
      </c>
    </row>
    <row r="15" spans="1:10" x14ac:dyDescent="0.35">
      <c r="A15" s="2"/>
      <c r="B15" s="2"/>
      <c r="C15" s="12">
        <v>0</v>
      </c>
      <c r="D15" s="177"/>
      <c r="E15" s="177"/>
      <c r="F15" s="32">
        <f>ROUND(C15,0)</f>
        <v>0</v>
      </c>
      <c r="G15" s="22"/>
    </row>
    <row r="16" spans="1:10" x14ac:dyDescent="0.35">
      <c r="A16" s="2"/>
      <c r="B16" s="2"/>
      <c r="C16" s="12">
        <v>0</v>
      </c>
      <c r="D16" s="177"/>
      <c r="E16" s="177"/>
      <c r="F16" s="32">
        <f>ROUND(C16,0)</f>
        <v>0</v>
      </c>
      <c r="G16" s="22"/>
    </row>
    <row r="17" spans="1:10" x14ac:dyDescent="0.35">
      <c r="A17" s="2"/>
      <c r="B17" s="2"/>
      <c r="C17" s="12">
        <v>0</v>
      </c>
      <c r="D17" s="177"/>
      <c r="E17" s="177"/>
      <c r="F17" s="32">
        <f>ROUND(C17,0)</f>
        <v>0</v>
      </c>
    </row>
    <row r="18" spans="1:10" s="10" customFormat="1" x14ac:dyDescent="0.35">
      <c r="A18" s="9" t="s">
        <v>78</v>
      </c>
      <c r="B18" s="9"/>
      <c r="C18" s="9"/>
      <c r="D18" s="9"/>
      <c r="E18" s="9"/>
      <c r="F18" s="7">
        <f>SUM(F11:F17)</f>
        <v>0</v>
      </c>
      <c r="G18" s="181"/>
      <c r="H18" s="181"/>
      <c r="I18" s="181"/>
      <c r="J18" s="1"/>
    </row>
    <row r="19" spans="1:10" x14ac:dyDescent="0.35">
      <c r="A19" s="14"/>
      <c r="F19" s="35"/>
    </row>
    <row r="20" spans="1:10" s="10" customFormat="1" x14ac:dyDescent="0.35">
      <c r="A20" s="16" t="s">
        <v>79</v>
      </c>
      <c r="B20" s="16"/>
      <c r="C20" s="16" t="s">
        <v>80</v>
      </c>
      <c r="D20" s="16" t="s">
        <v>74</v>
      </c>
      <c r="E20" s="16" t="s">
        <v>81</v>
      </c>
      <c r="F20" s="29"/>
      <c r="G20" s="181"/>
      <c r="H20" s="181"/>
      <c r="I20" s="181"/>
      <c r="J20" s="1"/>
    </row>
    <row r="21" spans="1:10" x14ac:dyDescent="0.35">
      <c r="A21" s="73" t="s">
        <v>82</v>
      </c>
      <c r="B21" s="86"/>
      <c r="C21" s="1">
        <v>0</v>
      </c>
      <c r="D21" s="1">
        <v>0</v>
      </c>
      <c r="E21" s="105">
        <f>C21*D21</f>
        <v>0</v>
      </c>
      <c r="F21" s="32">
        <f>ROUND(E21,0)</f>
        <v>0</v>
      </c>
      <c r="I21" s="181"/>
    </row>
    <row r="22" spans="1:10" x14ac:dyDescent="0.35">
      <c r="A22" s="72" t="s">
        <v>82</v>
      </c>
      <c r="B22" s="86"/>
      <c r="C22" s="1">
        <v>0</v>
      </c>
      <c r="D22" s="1">
        <v>0</v>
      </c>
      <c r="E22" s="105">
        <f>C22*D22</f>
        <v>0</v>
      </c>
      <c r="F22" s="32">
        <f t="shared" ref="F22:F26" si="1">ROUND(E22,0)</f>
        <v>0</v>
      </c>
    </row>
    <row r="23" spans="1:10" x14ac:dyDescent="0.35">
      <c r="A23" s="73" t="s">
        <v>82</v>
      </c>
      <c r="B23" s="86"/>
      <c r="C23" s="1">
        <v>0</v>
      </c>
      <c r="D23" s="1">
        <v>0</v>
      </c>
      <c r="E23" s="105">
        <f>C23*D23</f>
        <v>0</v>
      </c>
      <c r="F23" s="32">
        <f t="shared" si="1"/>
        <v>0</v>
      </c>
    </row>
    <row r="24" spans="1:10" x14ac:dyDescent="0.35">
      <c r="A24" s="73" t="s">
        <v>83</v>
      </c>
      <c r="B24" s="86"/>
      <c r="C24" s="81"/>
      <c r="D24" s="81"/>
      <c r="E24" s="34">
        <v>0</v>
      </c>
      <c r="F24" s="32">
        <f t="shared" si="1"/>
        <v>0</v>
      </c>
    </row>
    <row r="25" spans="1:10" x14ac:dyDescent="0.35">
      <c r="A25" s="73" t="s">
        <v>83</v>
      </c>
      <c r="B25" s="86"/>
      <c r="C25" s="81"/>
      <c r="D25" s="81"/>
      <c r="E25" s="34">
        <v>0</v>
      </c>
      <c r="F25" s="32">
        <f t="shared" si="1"/>
        <v>0</v>
      </c>
    </row>
    <row r="26" spans="1:10" x14ac:dyDescent="0.35">
      <c r="A26" s="73" t="s">
        <v>83</v>
      </c>
      <c r="B26" s="86"/>
      <c r="C26" s="81"/>
      <c r="D26" s="81"/>
      <c r="E26" s="34">
        <v>0</v>
      </c>
      <c r="F26" s="32">
        <f t="shared" si="1"/>
        <v>0</v>
      </c>
    </row>
    <row r="27" spans="1:10" s="10" customFormat="1" x14ac:dyDescent="0.35">
      <c r="A27" s="9" t="s">
        <v>84</v>
      </c>
      <c r="B27" s="9"/>
      <c r="C27" s="9"/>
      <c r="D27" s="9"/>
      <c r="E27" s="9"/>
      <c r="F27" s="7">
        <f>SUM(F21:F26)</f>
        <v>0</v>
      </c>
      <c r="G27" s="181"/>
      <c r="H27" s="181"/>
      <c r="I27" s="181"/>
      <c r="J27" s="181"/>
    </row>
    <row r="28" spans="1:10" x14ac:dyDescent="0.35">
      <c r="A28" s="14"/>
      <c r="F28" s="35"/>
    </row>
    <row r="29" spans="1:10" s="10" customFormat="1" ht="30" x14ac:dyDescent="0.35">
      <c r="A29" s="16" t="s">
        <v>85</v>
      </c>
      <c r="B29" s="16"/>
      <c r="C29" s="106" t="s">
        <v>86</v>
      </c>
      <c r="D29" s="106" t="s">
        <v>87</v>
      </c>
      <c r="E29" s="16" t="s">
        <v>81</v>
      </c>
      <c r="F29" s="29"/>
      <c r="G29" s="181"/>
      <c r="H29" s="181"/>
      <c r="I29" s="181"/>
      <c r="J29" s="181"/>
    </row>
    <row r="30" spans="1:10" x14ac:dyDescent="0.35">
      <c r="A30" s="80"/>
      <c r="B30" s="86"/>
      <c r="C30" s="1">
        <v>0</v>
      </c>
      <c r="D30" s="102">
        <v>0</v>
      </c>
      <c r="E30" s="34">
        <v>0</v>
      </c>
      <c r="F30" s="74">
        <f>ROUND(E30,0)</f>
        <v>0</v>
      </c>
    </row>
    <row r="31" spans="1:10" x14ac:dyDescent="0.35">
      <c r="A31" s="80"/>
      <c r="B31" s="86"/>
      <c r="C31" s="1">
        <v>0</v>
      </c>
      <c r="D31" s="102">
        <v>0</v>
      </c>
      <c r="E31" s="34">
        <v>0</v>
      </c>
      <c r="F31" s="74">
        <f t="shared" ref="F31:F39" si="2">ROUND(E31,0)</f>
        <v>0</v>
      </c>
    </row>
    <row r="32" spans="1:10" x14ac:dyDescent="0.35">
      <c r="A32" s="80"/>
      <c r="B32" s="86"/>
      <c r="C32" s="1">
        <v>0</v>
      </c>
      <c r="D32" s="102">
        <v>0</v>
      </c>
      <c r="E32" s="34">
        <v>0</v>
      </c>
      <c r="F32" s="74">
        <f t="shared" si="2"/>
        <v>0</v>
      </c>
    </row>
    <row r="33" spans="1:6" x14ac:dyDescent="0.35">
      <c r="A33" s="80"/>
      <c r="B33" s="86"/>
      <c r="C33" s="1">
        <v>0</v>
      </c>
      <c r="D33" s="102">
        <v>0</v>
      </c>
      <c r="E33" s="34">
        <v>0</v>
      </c>
      <c r="F33" s="74">
        <f t="shared" si="2"/>
        <v>0</v>
      </c>
    </row>
    <row r="34" spans="1:6" x14ac:dyDescent="0.35">
      <c r="A34" s="80"/>
      <c r="B34" s="86"/>
      <c r="C34" s="1">
        <v>0</v>
      </c>
      <c r="D34" s="102">
        <v>0</v>
      </c>
      <c r="E34" s="34">
        <v>0</v>
      </c>
      <c r="F34" s="74">
        <f t="shared" si="2"/>
        <v>0</v>
      </c>
    </row>
    <row r="35" spans="1:6" x14ac:dyDescent="0.35">
      <c r="A35" s="80"/>
      <c r="B35" s="86"/>
      <c r="C35" s="1">
        <v>0</v>
      </c>
      <c r="D35" s="102">
        <v>0</v>
      </c>
      <c r="E35" s="34">
        <v>0</v>
      </c>
      <c r="F35" s="74">
        <f t="shared" si="2"/>
        <v>0</v>
      </c>
    </row>
    <row r="36" spans="1:6" x14ac:dyDescent="0.35">
      <c r="A36" s="80"/>
      <c r="B36" s="86"/>
      <c r="C36" s="1">
        <v>0</v>
      </c>
      <c r="D36" s="102">
        <v>0</v>
      </c>
      <c r="E36" s="34">
        <v>0</v>
      </c>
      <c r="F36" s="74">
        <f t="shared" si="2"/>
        <v>0</v>
      </c>
    </row>
    <row r="37" spans="1:6" x14ac:dyDescent="0.35">
      <c r="A37" s="80"/>
      <c r="B37" s="86"/>
      <c r="C37" s="1">
        <v>0</v>
      </c>
      <c r="D37" s="102">
        <v>0</v>
      </c>
      <c r="E37" s="34">
        <v>0</v>
      </c>
      <c r="F37" s="74">
        <f t="shared" si="2"/>
        <v>0</v>
      </c>
    </row>
    <row r="38" spans="1:6" x14ac:dyDescent="0.35">
      <c r="A38" s="80"/>
      <c r="B38" s="86"/>
      <c r="C38" s="1">
        <v>0</v>
      </c>
      <c r="D38" s="102">
        <v>0</v>
      </c>
      <c r="E38" s="34">
        <v>0</v>
      </c>
      <c r="F38" s="74">
        <f t="shared" si="2"/>
        <v>0</v>
      </c>
    </row>
    <row r="39" spans="1:6" x14ac:dyDescent="0.35">
      <c r="A39" s="80"/>
      <c r="B39" s="86"/>
      <c r="C39" s="1">
        <v>0</v>
      </c>
      <c r="D39" s="102">
        <v>0</v>
      </c>
      <c r="E39" s="34">
        <v>0</v>
      </c>
      <c r="F39" s="74">
        <f t="shared" si="2"/>
        <v>0</v>
      </c>
    </row>
    <row r="40" spans="1:6" s="10" customFormat="1" x14ac:dyDescent="0.35">
      <c r="A40" s="9" t="s">
        <v>88</v>
      </c>
      <c r="B40" s="9"/>
      <c r="C40" s="9"/>
      <c r="D40" s="9"/>
      <c r="E40" s="9"/>
      <c r="F40" s="7">
        <f t="shared" ref="F40" si="3">SUM(F30:F39)</f>
        <v>0</v>
      </c>
    </row>
    <row r="41" spans="1:6" x14ac:dyDescent="0.35">
      <c r="A41" s="14"/>
      <c r="F41" s="35"/>
    </row>
    <row r="42" spans="1:6" ht="30" x14ac:dyDescent="0.35">
      <c r="A42" s="16" t="s">
        <v>89</v>
      </c>
      <c r="B42" s="16"/>
      <c r="C42" s="106" t="s">
        <v>86</v>
      </c>
      <c r="D42" s="106" t="s">
        <v>87</v>
      </c>
      <c r="E42" s="16" t="s">
        <v>81</v>
      </c>
      <c r="F42" s="29"/>
    </row>
    <row r="43" spans="1:6" ht="30" x14ac:dyDescent="0.35">
      <c r="A43" s="117" t="s">
        <v>90</v>
      </c>
      <c r="B43" s="71"/>
      <c r="C43" s="185"/>
      <c r="D43" s="185"/>
      <c r="E43" s="34">
        <v>0</v>
      </c>
      <c r="F43" s="112">
        <f>ROUND(E43,0)</f>
        <v>0</v>
      </c>
    </row>
    <row r="44" spans="1:6" ht="30" x14ac:dyDescent="0.35">
      <c r="A44" s="117" t="s">
        <v>91</v>
      </c>
      <c r="B44" s="71"/>
      <c r="C44" s="185"/>
      <c r="D44" s="185"/>
      <c r="E44" s="34">
        <v>0</v>
      </c>
      <c r="F44" s="112">
        <f t="shared" ref="F44:F50" si="4">ROUND(E44,0)</f>
        <v>0</v>
      </c>
    </row>
    <row r="45" spans="1:6" ht="45" x14ac:dyDescent="0.35">
      <c r="A45" s="118" t="s">
        <v>92</v>
      </c>
      <c r="B45" s="71"/>
      <c r="C45" s="185"/>
      <c r="D45" s="185"/>
      <c r="E45" s="34">
        <v>0</v>
      </c>
      <c r="F45" s="112">
        <f t="shared" si="4"/>
        <v>0</v>
      </c>
    </row>
    <row r="46" spans="1:6" ht="16.2" x14ac:dyDescent="0.35">
      <c r="A46" s="80"/>
      <c r="B46" s="71"/>
      <c r="C46" s="1">
        <v>0</v>
      </c>
      <c r="D46" s="103">
        <v>0</v>
      </c>
      <c r="E46" s="34">
        <v>0</v>
      </c>
      <c r="F46" s="32">
        <f t="shared" si="4"/>
        <v>0</v>
      </c>
    </row>
    <row r="47" spans="1:6" ht="16.2" x14ac:dyDescent="0.35">
      <c r="A47" s="80"/>
      <c r="B47" s="71"/>
      <c r="C47" s="1">
        <v>0</v>
      </c>
      <c r="D47" s="103">
        <v>0</v>
      </c>
      <c r="E47" s="34">
        <v>0</v>
      </c>
      <c r="F47" s="32">
        <f t="shared" si="4"/>
        <v>0</v>
      </c>
    </row>
    <row r="48" spans="1:6" ht="16.2" x14ac:dyDescent="0.35">
      <c r="A48" s="80"/>
      <c r="B48" s="71"/>
      <c r="C48" s="1">
        <v>0</v>
      </c>
      <c r="D48" s="103">
        <v>0</v>
      </c>
      <c r="E48" s="34">
        <v>0</v>
      </c>
      <c r="F48" s="32">
        <f t="shared" si="4"/>
        <v>0</v>
      </c>
    </row>
    <row r="49" spans="1:8" ht="16.2" x14ac:dyDescent="0.35">
      <c r="A49" s="80"/>
      <c r="B49" s="71"/>
      <c r="C49" s="1">
        <v>0</v>
      </c>
      <c r="D49" s="103">
        <v>0</v>
      </c>
      <c r="E49" s="34">
        <v>0</v>
      </c>
      <c r="F49" s="32">
        <f t="shared" si="4"/>
        <v>0</v>
      </c>
    </row>
    <row r="50" spans="1:8" x14ac:dyDescent="0.35">
      <c r="A50" s="80"/>
      <c r="B50" s="2"/>
      <c r="C50" s="1">
        <v>0</v>
      </c>
      <c r="D50" s="104">
        <v>0</v>
      </c>
      <c r="E50" s="34">
        <v>0</v>
      </c>
      <c r="F50" s="32">
        <f t="shared" si="4"/>
        <v>0</v>
      </c>
    </row>
    <row r="51" spans="1:8" x14ac:dyDescent="0.35">
      <c r="A51" s="9" t="s">
        <v>93</v>
      </c>
      <c r="B51" s="9"/>
      <c r="C51" s="9"/>
      <c r="D51" s="9"/>
      <c r="E51" s="9"/>
      <c r="F51" s="7">
        <f>SUM(F43:F50)</f>
        <v>0</v>
      </c>
    </row>
    <row r="52" spans="1:8" x14ac:dyDescent="0.35">
      <c r="A52" s="24" t="s">
        <v>94</v>
      </c>
      <c r="B52" s="24"/>
      <c r="C52" s="24"/>
      <c r="D52" s="24"/>
      <c r="E52" s="24"/>
      <c r="F52" s="30">
        <f>F7+F18+F27+F40+F51</f>
        <v>0</v>
      </c>
    </row>
    <row r="53" spans="1:8" x14ac:dyDescent="0.35">
      <c r="A53" s="25" t="s">
        <v>95</v>
      </c>
      <c r="B53" s="25"/>
      <c r="C53" s="85"/>
      <c r="D53" s="85"/>
      <c r="E53" s="84">
        <v>0</v>
      </c>
      <c r="F53" s="33">
        <f>ROUND(E53,0)</f>
        <v>0</v>
      </c>
      <c r="H53" s="26"/>
    </row>
    <row r="54" spans="1:8" x14ac:dyDescent="0.35">
      <c r="A54" s="24" t="s">
        <v>68</v>
      </c>
      <c r="B54" s="24"/>
      <c r="C54" s="24"/>
      <c r="D54" s="24"/>
      <c r="E54" s="24"/>
      <c r="F54" s="30">
        <f>F52+F53</f>
        <v>0</v>
      </c>
      <c r="H54" s="26"/>
    </row>
    <row r="55" spans="1:8" x14ac:dyDescent="0.35">
      <c r="A55" s="25" t="s">
        <v>96</v>
      </c>
      <c r="B55" s="25"/>
      <c r="C55" s="25"/>
      <c r="D55" s="25"/>
      <c r="E55" s="25"/>
      <c r="F55" s="31">
        <v>0</v>
      </c>
    </row>
    <row r="56" spans="1:8" x14ac:dyDescent="0.35">
      <c r="A56" s="181" t="s">
        <v>97</v>
      </c>
    </row>
    <row r="57" spans="1:8" x14ac:dyDescent="0.35">
      <c r="B57" s="181"/>
    </row>
    <row r="58" spans="1:8" x14ac:dyDescent="0.35"/>
    <row r="59" spans="1:8" ht="31.95" customHeight="1" x14ac:dyDescent="0.35">
      <c r="B59" s="169" t="s">
        <v>98</v>
      </c>
      <c r="C59" s="168">
        <f>'Staffing Plan'!L24</f>
        <v>0</v>
      </c>
      <c r="D59" s="181"/>
      <c r="E59" s="181" t="s">
        <v>99</v>
      </c>
      <c r="F59" s="115" t="e">
        <f>(F54-F43-F44-F45)/C59</f>
        <v>#DIV/0!</v>
      </c>
    </row>
    <row r="60" spans="1:8" x14ac:dyDescent="0.35">
      <c r="B60" s="186" t="s">
        <v>100</v>
      </c>
      <c r="C60" s="186"/>
      <c r="D60" s="186"/>
      <c r="E60" s="186"/>
      <c r="F60" s="186"/>
    </row>
    <row r="61" spans="1:8" x14ac:dyDescent="0.35">
      <c r="B61" s="178"/>
      <c r="C61" s="113">
        <f>F43+F44+F45</f>
        <v>0</v>
      </c>
      <c r="D61" s="114" t="s">
        <v>101</v>
      </c>
      <c r="E61" s="114"/>
      <c r="F61" s="114"/>
      <c r="G61" s="27"/>
    </row>
    <row r="65" s="1" customFormat="1" hidden="1" x14ac:dyDescent="0.35"/>
    <row r="66" s="1" customFormat="1" hidden="1" x14ac:dyDescent="0.35"/>
    <row r="67" s="1" customFormat="1" hidden="1" x14ac:dyDescent="0.35"/>
    <row r="68" s="1" customFormat="1" hidden="1" x14ac:dyDescent="0.35"/>
    <row r="69" s="1" customFormat="1" hidden="1" x14ac:dyDescent="0.35"/>
    <row r="70" s="1" customFormat="1" hidden="1" x14ac:dyDescent="0.35"/>
    <row r="71" s="1" customFormat="1" hidden="1" x14ac:dyDescent="0.35"/>
    <row r="72" s="1" customFormat="1" hidden="1" x14ac:dyDescent="0.35"/>
    <row r="73" s="1" customFormat="1" hidden="1" x14ac:dyDescent="0.35"/>
  </sheetData>
  <sheetProtection algorithmName="SHA-512" hashValue="ItxoRakkgaLE2eOJzN0FG52VbDpUudR2IGOaWKKLUNyt6GR/SU0hvDkLWPF8VFblnk4xQ2Subh+ViZry/cQiyg==" saltValue="muvhcA1iAtFa3KZ71MklGQ==" spinCount="100000" sheet="1" insertRows="0" selectLockedCells="1"/>
  <mergeCells count="3">
    <mergeCell ref="C6:D6"/>
    <mergeCell ref="C43:D45"/>
    <mergeCell ref="B60:F60"/>
  </mergeCells>
  <conditionalFormatting sqref="G60">
    <cfRule type="colorScale" priority="6">
      <colorScale>
        <cfvo type="min"/>
        <cfvo type="max"/>
        <color rgb="FFFF7128"/>
        <color rgb="FFFF0000"/>
      </colorScale>
    </cfRule>
  </conditionalFormatting>
  <conditionalFormatting sqref="F59">
    <cfRule type="cellIs" dxfId="1" priority="1" operator="greaterThanOrEqual">
      <formula>7501</formula>
    </cfRule>
    <cfRule type="cellIs" dxfId="0" priority="2" operator="lessThanOrEqual">
      <formula>7500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I40"/>
  <sheetViews>
    <sheetView zoomScale="75" zoomScaleNormal="75" workbookViewId="0">
      <selection activeCell="B3" sqref="B3"/>
    </sheetView>
  </sheetViews>
  <sheetFormatPr defaultColWidth="0" defaultRowHeight="15" zeroHeight="1" x14ac:dyDescent="0.35"/>
  <cols>
    <col min="1" max="1" width="25.81640625" style="1" customWidth="1"/>
    <col min="2" max="3" width="23.453125" style="1" customWidth="1"/>
    <col min="4" max="9" width="0" style="1" hidden="1" customWidth="1"/>
    <col min="10" max="16384" width="9.1796875" style="1" hidden="1"/>
  </cols>
  <sheetData>
    <row r="1" spans="1:7" ht="35.25" customHeight="1" x14ac:dyDescent="0.35">
      <c r="A1" s="87" t="s">
        <v>102</v>
      </c>
      <c r="B1" s="88"/>
      <c r="C1" s="88"/>
    </row>
    <row r="2" spans="1:7" ht="16.2" x14ac:dyDescent="0.35">
      <c r="A2" s="15"/>
      <c r="B2" s="89"/>
      <c r="C2" s="89"/>
    </row>
    <row r="3" spans="1:7" ht="16.2" x14ac:dyDescent="0.35">
      <c r="A3" s="15" t="s">
        <v>103</v>
      </c>
      <c r="B3" s="43"/>
      <c r="C3" s="89"/>
    </row>
    <row r="4" spans="1:7" ht="16.2" x14ac:dyDescent="0.35">
      <c r="A4" s="15" t="s">
        <v>104</v>
      </c>
      <c r="B4" s="43"/>
      <c r="C4" s="89"/>
    </row>
    <row r="5" spans="1:7" ht="16.2" x14ac:dyDescent="0.35">
      <c r="A5" s="15" t="s">
        <v>105</v>
      </c>
      <c r="B5" s="17"/>
      <c r="C5" s="89"/>
    </row>
    <row r="6" spans="1:7" ht="16.5" customHeight="1" x14ac:dyDescent="0.35">
      <c r="A6" s="15" t="s">
        <v>106</v>
      </c>
      <c r="C6" s="89"/>
    </row>
    <row r="7" spans="1:7" ht="21" customHeight="1" x14ac:dyDescent="0.35">
      <c r="A7" s="15" t="s">
        <v>107</v>
      </c>
      <c r="B7" s="99"/>
      <c r="C7" s="89"/>
    </row>
    <row r="8" spans="1:7" ht="48.75" customHeight="1" x14ac:dyDescent="0.35">
      <c r="A8" s="100" t="s">
        <v>108</v>
      </c>
      <c r="B8" s="101"/>
      <c r="C8" s="101" t="s">
        <v>109</v>
      </c>
    </row>
    <row r="9" spans="1:7" s="2" customFormat="1" ht="30" x14ac:dyDescent="0.35">
      <c r="A9" s="90" t="s">
        <v>110</v>
      </c>
      <c r="B9" s="91" t="s">
        <v>111</v>
      </c>
      <c r="C9" s="90" t="s">
        <v>112</v>
      </c>
      <c r="G9" s="5"/>
    </row>
    <row r="10" spans="1:7" ht="29.25" customHeight="1" x14ac:dyDescent="0.35">
      <c r="A10" s="82" t="s">
        <v>113</v>
      </c>
      <c r="B10" s="92">
        <f>'Budget Details '!F7</f>
        <v>0</v>
      </c>
      <c r="C10" s="95">
        <f t="shared" ref="C10:C17" si="0">SUM(B10:B10)</f>
        <v>0</v>
      </c>
    </row>
    <row r="11" spans="1:7" ht="29.25" customHeight="1" x14ac:dyDescent="0.35">
      <c r="A11" s="82" t="s">
        <v>114</v>
      </c>
      <c r="B11" s="92">
        <f>'Budget Details '!F18</f>
        <v>0</v>
      </c>
      <c r="C11" s="95">
        <f t="shared" si="0"/>
        <v>0</v>
      </c>
    </row>
    <row r="12" spans="1:7" ht="29.25" customHeight="1" x14ac:dyDescent="0.35">
      <c r="A12" s="82" t="s">
        <v>79</v>
      </c>
      <c r="B12" s="92">
        <f>'Budget Details '!F27</f>
        <v>0</v>
      </c>
      <c r="C12" s="95">
        <f t="shared" si="0"/>
        <v>0</v>
      </c>
    </row>
    <row r="13" spans="1:7" ht="29.25" customHeight="1" x14ac:dyDescent="0.35">
      <c r="A13" s="82" t="s">
        <v>115</v>
      </c>
      <c r="B13" s="92">
        <f>'Budget Details '!F40</f>
        <v>0</v>
      </c>
      <c r="C13" s="95">
        <f t="shared" si="0"/>
        <v>0</v>
      </c>
    </row>
    <row r="14" spans="1:7" ht="29.25" customHeight="1" x14ac:dyDescent="0.35">
      <c r="A14" s="82" t="s">
        <v>83</v>
      </c>
      <c r="B14" s="92">
        <f>'Budget Details '!F51</f>
        <v>0</v>
      </c>
      <c r="C14" s="95">
        <f t="shared" si="0"/>
        <v>0</v>
      </c>
    </row>
    <row r="15" spans="1:7" ht="29.25" customHeight="1" x14ac:dyDescent="0.35">
      <c r="A15" s="3" t="s">
        <v>94</v>
      </c>
      <c r="B15" s="93">
        <f>SUM(B10:B14)</f>
        <v>0</v>
      </c>
      <c r="C15" s="95">
        <f t="shared" si="0"/>
        <v>0</v>
      </c>
    </row>
    <row r="16" spans="1:7" ht="29.25" customHeight="1" x14ac:dyDescent="0.35">
      <c r="A16" s="3" t="s">
        <v>116</v>
      </c>
      <c r="B16" s="94">
        <f>'Budget Details '!F53</f>
        <v>0</v>
      </c>
      <c r="C16" s="95">
        <f t="shared" si="0"/>
        <v>0</v>
      </c>
    </row>
    <row r="17" spans="1:3" ht="29.25" customHeight="1" x14ac:dyDescent="0.35">
      <c r="A17" s="96" t="s">
        <v>112</v>
      </c>
      <c r="B17" s="97">
        <f>SUM(B15:B16)</f>
        <v>0</v>
      </c>
      <c r="C17" s="98">
        <f t="shared" si="0"/>
        <v>0</v>
      </c>
    </row>
    <row r="18" spans="1:3" hidden="1" x14ac:dyDescent="0.35">
      <c r="A18" s="14"/>
      <c r="B18" s="4"/>
      <c r="C18" s="4"/>
    </row>
    <row r="19" spans="1:3" hidden="1" x14ac:dyDescent="0.35">
      <c r="B19" s="4"/>
      <c r="C19" s="4"/>
    </row>
    <row r="20" spans="1:3" ht="28.5" hidden="1" customHeight="1" x14ac:dyDescent="0.35">
      <c r="A20" s="13"/>
      <c r="B20" s="13"/>
      <c r="C20" s="13"/>
    </row>
    <row r="21" spans="1:3" hidden="1" x14ac:dyDescent="0.35">
      <c r="B21" s="4"/>
      <c r="C21" s="4"/>
    </row>
    <row r="22" spans="1:3" hidden="1" x14ac:dyDescent="0.35">
      <c r="B22" s="4"/>
      <c r="C22" s="4"/>
    </row>
    <row r="33" s="1" customFormat="1" hidden="1" x14ac:dyDescent="0.35"/>
    <row r="34" s="1" customFormat="1" hidden="1" x14ac:dyDescent="0.35"/>
    <row r="35" s="1" customFormat="1" hidden="1" x14ac:dyDescent="0.35"/>
    <row r="36" s="1" customFormat="1" hidden="1" x14ac:dyDescent="0.35"/>
    <row r="37" s="1" customFormat="1" hidden="1" x14ac:dyDescent="0.35"/>
    <row r="38" s="1" customFormat="1" hidden="1" x14ac:dyDescent="0.35"/>
    <row r="39" s="1" customFormat="1" hidden="1" x14ac:dyDescent="0.35"/>
    <row r="40" s="1" customFormat="1" hidden="1" x14ac:dyDescent="0.35"/>
  </sheetData>
  <sheetProtection algorithmName="SHA-512" hashValue="agoPyuu1w8q8Tv9KVOAixDl1fGZ/QywxzVREZm6C3P2sK5mhh3LsZrfH3I+FxTkpwKtRuQMDDoMGNij7i0zN/w==" saltValue="T+L2Q9dd+TpJoWlItxSPyA==" spinCount="100000" sheet="1" selectLockedCells="1"/>
  <protectedRanges>
    <protectedRange algorithmName="SHA-512" hashValue="n4S6lopKyn/duujnNtyqNBfNv9Nl1sDoZQyTXVeiX9LKi5PN6DnINuOR0LA6Vjwa9obtkHDhoQUM1uy6bUYweQ==" saltValue="244ndhfZD4r+4BoepHNxvA==" spinCount="100000" sqref="B7:C7" name="indirect rate_1"/>
    <protectedRange algorithmName="SHA-512" hashValue="VKmm48V6Oibg7K054vACyqTwQ7NTd6tNkBbZhMztJegAK7yUVcZPfMAkvHaB1nSAByobG8vUbdELwhXQvP/wxQ==" saltValue="kcpAUMokx2bQO1CbJRPWag==" spinCount="100000" sqref="B16 B10:B14" name="line items_1_1"/>
  </protectedRange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0123C-AA7D-4F15-86E0-750F8D803EC7}">
  <dimension ref="A1:Q61"/>
  <sheetViews>
    <sheetView topLeftCell="A18" zoomScale="90" zoomScaleNormal="90" workbookViewId="0">
      <selection activeCell="H32" sqref="H32"/>
    </sheetView>
  </sheetViews>
  <sheetFormatPr defaultColWidth="0" defaultRowHeight="15" zeroHeight="1" x14ac:dyDescent="0.35"/>
  <cols>
    <col min="1" max="2" width="8.81640625" customWidth="1"/>
    <col min="3" max="3" width="13.36328125" customWidth="1"/>
    <col min="4" max="8" width="8.81640625" customWidth="1"/>
    <col min="9" max="9" width="9.453125" customWidth="1"/>
    <col min="10" max="14" width="8.81640625" hidden="1" customWidth="1"/>
    <col min="15" max="17" width="8.81640625" customWidth="1"/>
    <col min="18" max="16384" width="8.81640625" hidden="1"/>
  </cols>
  <sheetData>
    <row r="1" spans="1:9" ht="18.600000000000001" x14ac:dyDescent="0.4">
      <c r="A1" s="108" t="s">
        <v>117</v>
      </c>
    </row>
    <row r="2" spans="1:9" x14ac:dyDescent="0.35">
      <c r="A2" t="s">
        <v>118</v>
      </c>
    </row>
    <row r="3" spans="1:9" x14ac:dyDescent="0.35">
      <c r="A3" t="s">
        <v>119</v>
      </c>
    </row>
    <row r="4" spans="1:9" x14ac:dyDescent="0.35">
      <c r="A4" t="s">
        <v>120</v>
      </c>
    </row>
    <row r="5" spans="1:9" ht="32.4" customHeight="1" x14ac:dyDescent="0.35">
      <c r="A5" s="189" t="s">
        <v>121</v>
      </c>
      <c r="B5" s="189"/>
      <c r="C5" s="189"/>
      <c r="D5" s="189"/>
      <c r="E5" s="189"/>
      <c r="F5" s="189"/>
      <c r="G5" s="189"/>
      <c r="H5" s="189"/>
      <c r="I5" s="180"/>
    </row>
    <row r="6" spans="1:9" x14ac:dyDescent="0.35">
      <c r="A6" t="s">
        <v>122</v>
      </c>
    </row>
    <row r="7" spans="1:9" x14ac:dyDescent="0.35">
      <c r="A7" t="s">
        <v>123</v>
      </c>
      <c r="C7" s="125"/>
    </row>
    <row r="8" spans="1:9" ht="46.2" customHeight="1" x14ac:dyDescent="0.35">
      <c r="A8" s="187" t="s">
        <v>124</v>
      </c>
      <c r="B8" s="188"/>
      <c r="C8" s="188"/>
      <c r="D8" s="188"/>
      <c r="E8" s="188"/>
      <c r="F8" s="188"/>
      <c r="G8" s="188"/>
      <c r="H8" s="188"/>
      <c r="I8" s="188"/>
    </row>
    <row r="9" spans="1:9" x14ac:dyDescent="0.35">
      <c r="C9" s="126"/>
    </row>
    <row r="10" spans="1:9" x14ac:dyDescent="0.35">
      <c r="A10" s="107" t="s">
        <v>53</v>
      </c>
    </row>
    <row r="11" spans="1:9" x14ac:dyDescent="0.35">
      <c r="B11" t="s">
        <v>125</v>
      </c>
      <c r="C11" s="126"/>
    </row>
    <row r="12" spans="1:9" x14ac:dyDescent="0.35">
      <c r="C12" s="125"/>
    </row>
    <row r="13" spans="1:9" x14ac:dyDescent="0.35">
      <c r="A13" s="107" t="s">
        <v>55</v>
      </c>
      <c r="C13" s="127"/>
    </row>
    <row r="14" spans="1:9" x14ac:dyDescent="0.35">
      <c r="B14" t="s">
        <v>126</v>
      </c>
      <c r="C14" s="125"/>
    </row>
    <row r="15" spans="1:9" x14ac:dyDescent="0.35">
      <c r="C15" s="127"/>
    </row>
    <row r="16" spans="1:9" x14ac:dyDescent="0.35">
      <c r="A16" s="107" t="s">
        <v>57</v>
      </c>
    </row>
    <row r="17" spans="1:16" x14ac:dyDescent="0.35">
      <c r="B17" t="s">
        <v>127</v>
      </c>
      <c r="C17" s="127"/>
    </row>
    <row r="18" spans="1:16" x14ac:dyDescent="0.35">
      <c r="B18" t="s">
        <v>128</v>
      </c>
    </row>
    <row r="19" spans="1:16" x14ac:dyDescent="0.35">
      <c r="B19" t="s">
        <v>129</v>
      </c>
      <c r="C19" s="127"/>
    </row>
    <row r="20" spans="1:16" x14ac:dyDescent="0.35">
      <c r="B20" t="s">
        <v>130</v>
      </c>
    </row>
    <row r="21" spans="1:16" x14ac:dyDescent="0.35">
      <c r="B21" t="s">
        <v>131</v>
      </c>
      <c r="C21" s="127"/>
    </row>
    <row r="22" spans="1:16" x14ac:dyDescent="0.35"/>
    <row r="23" spans="1:16" x14ac:dyDescent="0.35">
      <c r="A23" s="107" t="s">
        <v>132</v>
      </c>
      <c r="C23" s="127"/>
    </row>
    <row r="24" spans="1:16" x14ac:dyDescent="0.35">
      <c r="B24" t="s">
        <v>133</v>
      </c>
    </row>
    <row r="25" spans="1:16" x14ac:dyDescent="0.35">
      <c r="B25" t="s">
        <v>134</v>
      </c>
    </row>
    <row r="26" spans="1:16" x14ac:dyDescent="0.35">
      <c r="B26" t="s">
        <v>135</v>
      </c>
    </row>
    <row r="27" spans="1:16" x14ac:dyDescent="0.35">
      <c r="B27" s="107" t="s">
        <v>136</v>
      </c>
    </row>
    <row r="28" spans="1:16" x14ac:dyDescent="0.35">
      <c r="B28" t="s">
        <v>137</v>
      </c>
    </row>
    <row r="29" spans="1:16" x14ac:dyDescent="0.35">
      <c r="B29" t="s">
        <v>138</v>
      </c>
      <c r="C29" s="126"/>
    </row>
    <row r="30" spans="1:16" x14ac:dyDescent="0.35">
      <c r="B30" t="s">
        <v>139</v>
      </c>
    </row>
    <row r="31" spans="1:16" x14ac:dyDescent="0.35">
      <c r="C31" s="126"/>
      <c r="P31" s="126"/>
    </row>
    <row r="32" spans="1:16" x14ac:dyDescent="0.35">
      <c r="A32" s="107" t="s">
        <v>140</v>
      </c>
      <c r="P32" s="126"/>
    </row>
    <row r="33" spans="1:16" x14ac:dyDescent="0.35">
      <c r="B33" t="s">
        <v>141</v>
      </c>
      <c r="C33" s="126"/>
      <c r="P33" s="126"/>
    </row>
    <row r="34" spans="1:16" x14ac:dyDescent="0.35">
      <c r="B34" t="s">
        <v>142</v>
      </c>
      <c r="C34" s="126"/>
      <c r="P34" s="126"/>
    </row>
    <row r="35" spans="1:16" x14ac:dyDescent="0.35">
      <c r="B35" t="s">
        <v>143</v>
      </c>
      <c r="C35" s="126"/>
      <c r="P35" s="126"/>
    </row>
    <row r="36" spans="1:16" x14ac:dyDescent="0.35">
      <c r="B36" t="s">
        <v>144</v>
      </c>
      <c r="C36" s="126"/>
      <c r="P36" s="126"/>
    </row>
    <row r="37" spans="1:16" x14ac:dyDescent="0.35">
      <c r="P37" s="126"/>
    </row>
    <row r="38" spans="1:16" x14ac:dyDescent="0.35">
      <c r="A38" s="107" t="s">
        <v>145</v>
      </c>
      <c r="C38" s="126"/>
      <c r="P38" s="126"/>
    </row>
    <row r="39" spans="1:16" x14ac:dyDescent="0.35">
      <c r="B39" s="107" t="s">
        <v>146</v>
      </c>
      <c r="P39" s="126"/>
    </row>
    <row r="40" spans="1:16" x14ac:dyDescent="0.35">
      <c r="B40" t="s">
        <v>147</v>
      </c>
      <c r="C40" s="126"/>
      <c r="P40" s="126"/>
    </row>
    <row r="41" spans="1:16" x14ac:dyDescent="0.35">
      <c r="B41" s="107" t="s">
        <v>148</v>
      </c>
    </row>
    <row r="42" spans="1:16" x14ac:dyDescent="0.35">
      <c r="B42" t="s">
        <v>149</v>
      </c>
    </row>
    <row r="43" spans="1:16" x14ac:dyDescent="0.35">
      <c r="B43" t="s">
        <v>150</v>
      </c>
    </row>
    <row r="44" spans="1:16" x14ac:dyDescent="0.35">
      <c r="B44" t="s">
        <v>151</v>
      </c>
    </row>
    <row r="45" spans="1:16" x14ac:dyDescent="0.35">
      <c r="B45" t="s">
        <v>152</v>
      </c>
    </row>
    <row r="46" spans="1:16" x14ac:dyDescent="0.35">
      <c r="B46" t="s">
        <v>153</v>
      </c>
    </row>
    <row r="47" spans="1:16" x14ac:dyDescent="0.35"/>
    <row r="48" spans="1:16" x14ac:dyDescent="0.35">
      <c r="A48" s="107" t="s">
        <v>154</v>
      </c>
    </row>
    <row r="49" spans="2:3" x14ac:dyDescent="0.35">
      <c r="B49" s="107" t="s">
        <v>155</v>
      </c>
    </row>
    <row r="50" spans="2:3" x14ac:dyDescent="0.35">
      <c r="B50" t="s">
        <v>156</v>
      </c>
    </row>
    <row r="51" spans="2:3" x14ac:dyDescent="0.35">
      <c r="B51" s="107" t="s">
        <v>157</v>
      </c>
    </row>
    <row r="52" spans="2:3" x14ac:dyDescent="0.35">
      <c r="B52" t="s">
        <v>158</v>
      </c>
    </row>
    <row r="53" spans="2:3" x14ac:dyDescent="0.35">
      <c r="C53" t="s">
        <v>159</v>
      </c>
    </row>
    <row r="54" spans="2:3" x14ac:dyDescent="0.35">
      <c r="C54" t="s">
        <v>160</v>
      </c>
    </row>
    <row r="55" spans="2:3" x14ac:dyDescent="0.35">
      <c r="B55" t="s">
        <v>161</v>
      </c>
    </row>
    <row r="56" spans="2:3" x14ac:dyDescent="0.35">
      <c r="B56" t="s">
        <v>162</v>
      </c>
    </row>
    <row r="57" spans="2:3" x14ac:dyDescent="0.35">
      <c r="B57" t="s">
        <v>163</v>
      </c>
    </row>
    <row r="58" spans="2:3" x14ac:dyDescent="0.35"/>
    <row r="59" spans="2:3" x14ac:dyDescent="0.35"/>
    <row r="60" spans="2:3" x14ac:dyDescent="0.35"/>
    <row r="61" spans="2:3" x14ac:dyDescent="0.35"/>
  </sheetData>
  <sheetProtection algorithmName="SHA-512" hashValue="sT5O8IWj6NfyHe5y5GNQEgHvub0vZdZQ9fVx46vbr+0ilZhCx3Z92ceeovOZEZL4qQNbQWzUYwSEB9rf3yqO6g==" saltValue="GWle1cUUvFt4v7dhI6ZuMw==" spinCount="100000" sheet="1" objects="1" scenarios="1"/>
  <mergeCells count="2">
    <mergeCell ref="A8:I8"/>
    <mergeCell ref="A5:H5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88A2F-E5C3-4A40-A909-79E3F4B05B6B}">
  <sheetPr codeName="Sheet5"/>
  <dimension ref="A1:F66"/>
  <sheetViews>
    <sheetView zoomScale="75" zoomScaleNormal="75" workbookViewId="0">
      <selection activeCell="F5" sqref="F5"/>
    </sheetView>
  </sheetViews>
  <sheetFormatPr defaultColWidth="0" defaultRowHeight="15" zeroHeight="1" x14ac:dyDescent="0.35"/>
  <cols>
    <col min="1" max="1" width="20.1796875" style="45" customWidth="1"/>
    <col min="2" max="2" width="36.81640625" style="45" customWidth="1"/>
    <col min="3" max="3" width="13.1796875" style="45" customWidth="1"/>
    <col min="4" max="4" width="16.1796875" style="45" customWidth="1"/>
    <col min="5" max="5" width="12.1796875" style="45" customWidth="1"/>
    <col min="6" max="6" width="14.81640625" style="45" customWidth="1"/>
    <col min="7" max="16384" width="8.81640625" style="45" hidden="1"/>
  </cols>
  <sheetData>
    <row r="1" spans="1:6" x14ac:dyDescent="0.35">
      <c r="A1" s="44" t="s">
        <v>66</v>
      </c>
      <c r="B1" s="44"/>
      <c r="C1" s="8"/>
      <c r="D1" s="44"/>
      <c r="E1" s="44"/>
      <c r="F1" s="44"/>
    </row>
    <row r="2" spans="1:6" x14ac:dyDescent="0.35">
      <c r="A2" s="46"/>
      <c r="B2" s="47"/>
      <c r="C2" s="47"/>
      <c r="D2" s="47"/>
      <c r="E2" s="47"/>
      <c r="F2" s="47"/>
    </row>
    <row r="3" spans="1:6" x14ac:dyDescent="0.35">
      <c r="A3" s="48" t="s">
        <v>67</v>
      </c>
      <c r="B3" s="49"/>
      <c r="C3" s="49"/>
      <c r="D3" s="49"/>
      <c r="E3" s="50"/>
      <c r="F3" s="49" t="s">
        <v>68</v>
      </c>
    </row>
    <row r="4" spans="1:6" x14ac:dyDescent="0.35">
      <c r="A4" s="48"/>
      <c r="B4" s="49"/>
      <c r="C4" s="49"/>
      <c r="D4" s="49"/>
      <c r="E4" s="50"/>
      <c r="F4" s="49"/>
    </row>
    <row r="5" spans="1:6" x14ac:dyDescent="0.35">
      <c r="A5" s="8"/>
      <c r="B5" s="41" t="s">
        <v>164</v>
      </c>
      <c r="C5" s="51"/>
      <c r="D5" s="52"/>
      <c r="E5" s="39"/>
      <c r="F5" s="53">
        <v>221000</v>
      </c>
    </row>
    <row r="6" spans="1:6" ht="45" x14ac:dyDescent="0.35">
      <c r="A6" s="8"/>
      <c r="B6" s="23" t="s">
        <v>165</v>
      </c>
      <c r="C6" s="192" t="s">
        <v>166</v>
      </c>
      <c r="D6" s="192"/>
      <c r="E6" s="53"/>
      <c r="F6" s="53"/>
    </row>
    <row r="7" spans="1:6" x14ac:dyDescent="0.35">
      <c r="A7" s="54" t="s">
        <v>71</v>
      </c>
      <c r="B7" s="54"/>
      <c r="C7" s="54"/>
      <c r="D7" s="54"/>
      <c r="E7" s="55"/>
      <c r="F7" s="56">
        <f>SUM(F5:F6)</f>
        <v>221000</v>
      </c>
    </row>
    <row r="8" spans="1:6" x14ac:dyDescent="0.35">
      <c r="A8" s="57"/>
      <c r="B8" s="8"/>
      <c r="C8" s="8"/>
      <c r="D8" s="8"/>
      <c r="E8" s="8"/>
      <c r="F8" s="58"/>
    </row>
    <row r="9" spans="1:6" x14ac:dyDescent="0.35">
      <c r="A9" s="59" t="s">
        <v>72</v>
      </c>
      <c r="B9" s="59"/>
      <c r="C9" s="59"/>
      <c r="D9" s="59"/>
      <c r="E9" s="59"/>
      <c r="F9" s="49"/>
    </row>
    <row r="10" spans="1:6" x14ac:dyDescent="0.35">
      <c r="A10" s="44" t="s">
        <v>73</v>
      </c>
      <c r="B10" s="8"/>
      <c r="C10" s="44" t="s">
        <v>74</v>
      </c>
      <c r="D10" s="44" t="s">
        <v>75</v>
      </c>
      <c r="E10" s="44" t="s">
        <v>76</v>
      </c>
      <c r="F10" s="53"/>
    </row>
    <row r="11" spans="1:6" ht="30" x14ac:dyDescent="0.35">
      <c r="A11" s="8" t="s">
        <v>167</v>
      </c>
      <c r="B11" s="23" t="s">
        <v>168</v>
      </c>
      <c r="C11" s="11">
        <v>200</v>
      </c>
      <c r="D11" s="8">
        <v>10</v>
      </c>
      <c r="E11" s="8">
        <v>12</v>
      </c>
      <c r="F11" s="53">
        <f>ROUND((C11*D11)*E11,0)</f>
        <v>24000</v>
      </c>
    </row>
    <row r="12" spans="1:6" x14ac:dyDescent="0.35">
      <c r="A12" s="8"/>
      <c r="B12" s="23"/>
      <c r="C12" s="11">
        <v>0</v>
      </c>
      <c r="D12" s="8">
        <v>0</v>
      </c>
      <c r="E12" s="8">
        <v>0</v>
      </c>
      <c r="F12" s="53">
        <f t="shared" ref="F12:F14" si="0">ROUND((C12*D12)*E12,0)</f>
        <v>0</v>
      </c>
    </row>
    <row r="13" spans="1:6" x14ac:dyDescent="0.35">
      <c r="A13" s="8"/>
      <c r="B13" s="23"/>
      <c r="C13" s="11">
        <v>0</v>
      </c>
      <c r="D13" s="8">
        <v>0</v>
      </c>
      <c r="E13" s="8">
        <v>0</v>
      </c>
      <c r="F13" s="53">
        <f t="shared" si="0"/>
        <v>0</v>
      </c>
    </row>
    <row r="14" spans="1:6" x14ac:dyDescent="0.35">
      <c r="A14" s="44" t="s">
        <v>77</v>
      </c>
      <c r="B14" s="8"/>
      <c r="C14" s="11">
        <v>0</v>
      </c>
      <c r="D14" s="8">
        <v>0</v>
      </c>
      <c r="E14" s="8">
        <v>0</v>
      </c>
      <c r="F14" s="53">
        <f t="shared" si="0"/>
        <v>0</v>
      </c>
    </row>
    <row r="15" spans="1:6" x14ac:dyDescent="0.35">
      <c r="A15" s="8" t="s">
        <v>169</v>
      </c>
      <c r="B15" s="179"/>
      <c r="C15" s="11">
        <v>7500</v>
      </c>
      <c r="D15" s="183"/>
      <c r="E15" s="183"/>
      <c r="F15" s="53">
        <f>ROUND(C15,0)</f>
        <v>7500</v>
      </c>
    </row>
    <row r="16" spans="1:6" x14ac:dyDescent="0.35">
      <c r="A16" s="8"/>
      <c r="B16" s="179"/>
      <c r="C16" s="11">
        <v>0</v>
      </c>
      <c r="D16" s="183"/>
      <c r="E16" s="183"/>
      <c r="F16" s="53">
        <f>ROUND(C16,0)</f>
        <v>0</v>
      </c>
    </row>
    <row r="17" spans="1:6" x14ac:dyDescent="0.35">
      <c r="A17" s="8"/>
      <c r="B17" s="23"/>
      <c r="C17" s="11">
        <v>0</v>
      </c>
      <c r="D17" s="183"/>
      <c r="E17" s="183"/>
      <c r="F17" s="53">
        <f>ROUND(C17,0)</f>
        <v>0</v>
      </c>
    </row>
    <row r="18" spans="1:6" x14ac:dyDescent="0.35">
      <c r="A18" s="54" t="s">
        <v>78</v>
      </c>
      <c r="B18" s="54"/>
      <c r="C18" s="54"/>
      <c r="D18" s="54"/>
      <c r="E18" s="54"/>
      <c r="F18" s="56">
        <f>SUM(F11:F17)</f>
        <v>31500</v>
      </c>
    </row>
    <row r="19" spans="1:6" x14ac:dyDescent="0.35">
      <c r="A19" s="57"/>
      <c r="B19" s="8"/>
      <c r="C19" s="8"/>
      <c r="D19" s="8"/>
      <c r="E19" s="8"/>
      <c r="F19" s="58"/>
    </row>
    <row r="20" spans="1:6" x14ac:dyDescent="0.35">
      <c r="A20" s="59" t="s">
        <v>79</v>
      </c>
      <c r="B20" s="59"/>
      <c r="C20" s="59" t="s">
        <v>80</v>
      </c>
      <c r="D20" s="59" t="s">
        <v>74</v>
      </c>
      <c r="E20" s="59" t="s">
        <v>81</v>
      </c>
      <c r="F20" s="49"/>
    </row>
    <row r="21" spans="1:6" x14ac:dyDescent="0.35">
      <c r="A21" s="8" t="s">
        <v>82</v>
      </c>
      <c r="B21" s="182" t="s">
        <v>170</v>
      </c>
      <c r="C21" s="8">
        <v>10000</v>
      </c>
      <c r="D21" s="8">
        <v>0.65500000000000003</v>
      </c>
      <c r="E21" s="45">
        <f>C21*D21</f>
        <v>6550</v>
      </c>
      <c r="F21" s="53">
        <f>ROUND(E21,0)</f>
        <v>6550</v>
      </c>
    </row>
    <row r="22" spans="1:6" ht="30" x14ac:dyDescent="0.35">
      <c r="A22" s="8" t="s">
        <v>82</v>
      </c>
      <c r="B22" s="182" t="s">
        <v>171</v>
      </c>
      <c r="C22" s="8">
        <v>420</v>
      </c>
      <c r="D22" s="8">
        <v>0.65500000000000003</v>
      </c>
      <c r="E22" s="45">
        <f>C22*D22</f>
        <v>275.10000000000002</v>
      </c>
      <c r="F22" s="53">
        <f t="shared" ref="F22:F26" si="1">ROUND(E22,0)</f>
        <v>275</v>
      </c>
    </row>
    <row r="23" spans="1:6" x14ac:dyDescent="0.35">
      <c r="A23" s="8" t="s">
        <v>82</v>
      </c>
      <c r="B23" s="182"/>
      <c r="C23" s="8"/>
      <c r="D23" s="8"/>
      <c r="E23" s="45">
        <f>C23*D23</f>
        <v>0</v>
      </c>
      <c r="F23" s="53">
        <f t="shared" si="1"/>
        <v>0</v>
      </c>
    </row>
    <row r="24" spans="1:6" ht="78.599999999999994" customHeight="1" x14ac:dyDescent="0.35">
      <c r="A24" s="8" t="s">
        <v>83</v>
      </c>
      <c r="B24" s="193" t="s">
        <v>172</v>
      </c>
      <c r="C24" s="193"/>
      <c r="D24" s="193"/>
      <c r="E24" s="8">
        <f>656+176+500</f>
        <v>1332</v>
      </c>
      <c r="F24" s="53">
        <f t="shared" si="1"/>
        <v>1332</v>
      </c>
    </row>
    <row r="25" spans="1:6" ht="66.599999999999994" customHeight="1" x14ac:dyDescent="0.35">
      <c r="A25" s="8" t="s">
        <v>83</v>
      </c>
      <c r="B25" s="193"/>
      <c r="C25" s="193"/>
      <c r="D25" s="193"/>
      <c r="E25" s="8">
        <v>0</v>
      </c>
      <c r="F25" s="53">
        <f t="shared" si="1"/>
        <v>0</v>
      </c>
    </row>
    <row r="26" spans="1:6" ht="69" customHeight="1" x14ac:dyDescent="0.35">
      <c r="A26" s="8" t="s">
        <v>83</v>
      </c>
      <c r="B26" s="193"/>
      <c r="C26" s="193"/>
      <c r="D26" s="193"/>
      <c r="E26" s="8"/>
      <c r="F26" s="53">
        <f t="shared" si="1"/>
        <v>0</v>
      </c>
    </row>
    <row r="27" spans="1:6" x14ac:dyDescent="0.35">
      <c r="A27" s="54" t="s">
        <v>84</v>
      </c>
      <c r="B27" s="54"/>
      <c r="C27" s="54"/>
      <c r="D27" s="54"/>
      <c r="E27" s="54"/>
      <c r="F27" s="56">
        <f>SUM(F21:F26)</f>
        <v>8157</v>
      </c>
    </row>
    <row r="28" spans="1:6" x14ac:dyDescent="0.35">
      <c r="A28" s="57"/>
      <c r="B28" s="8"/>
      <c r="C28" s="8"/>
      <c r="D28" s="8"/>
      <c r="E28" s="8"/>
      <c r="F28" s="58"/>
    </row>
    <row r="29" spans="1:6" x14ac:dyDescent="0.35">
      <c r="A29" s="59" t="s">
        <v>85</v>
      </c>
      <c r="B29" s="59"/>
      <c r="C29" s="59" t="s">
        <v>173</v>
      </c>
      <c r="D29" s="59" t="s">
        <v>174</v>
      </c>
      <c r="E29" s="59" t="s">
        <v>81</v>
      </c>
      <c r="F29" s="49"/>
    </row>
    <row r="30" spans="1:6" x14ac:dyDescent="0.35">
      <c r="F30" s="53"/>
    </row>
    <row r="31" spans="1:6" x14ac:dyDescent="0.35">
      <c r="F31" s="53"/>
    </row>
    <row r="32" spans="1:6" x14ac:dyDescent="0.35">
      <c r="F32" s="53"/>
    </row>
    <row r="33" spans="1:6" x14ac:dyDescent="0.35">
      <c r="A33" s="8" t="s">
        <v>175</v>
      </c>
      <c r="B33" s="60" t="s">
        <v>176</v>
      </c>
      <c r="C33" s="8"/>
      <c r="D33" s="76"/>
      <c r="E33" s="8">
        <f>(25*12)*2.75</f>
        <v>825</v>
      </c>
      <c r="F33" s="53">
        <f t="shared" ref="F33:F38" si="2">ROUND(E33,0)</f>
        <v>825</v>
      </c>
    </row>
    <row r="34" spans="1:6" ht="45" x14ac:dyDescent="0.35">
      <c r="A34" s="75" t="s">
        <v>177</v>
      </c>
      <c r="B34" s="23" t="s">
        <v>178</v>
      </c>
      <c r="C34" s="8"/>
      <c r="D34" s="76"/>
      <c r="E34" s="8">
        <f>600+500+400</f>
        <v>1500</v>
      </c>
      <c r="F34" s="53">
        <f t="shared" si="2"/>
        <v>1500</v>
      </c>
    </row>
    <row r="35" spans="1:6" ht="45" x14ac:dyDescent="0.35">
      <c r="A35" s="8" t="s">
        <v>179</v>
      </c>
      <c r="B35" s="23" t="s">
        <v>180</v>
      </c>
      <c r="C35" s="8"/>
      <c r="D35" s="76"/>
      <c r="E35" s="8">
        <f>100+180+2000</f>
        <v>2280</v>
      </c>
      <c r="F35" s="53">
        <f t="shared" si="2"/>
        <v>2280</v>
      </c>
    </row>
    <row r="36" spans="1:6" ht="60" x14ac:dyDescent="0.35">
      <c r="A36" s="8" t="s">
        <v>181</v>
      </c>
      <c r="B36" s="23" t="s">
        <v>182</v>
      </c>
      <c r="C36" s="8">
        <v>52</v>
      </c>
      <c r="D36" s="76">
        <v>150</v>
      </c>
      <c r="E36" s="8">
        <f>150*52</f>
        <v>7800</v>
      </c>
      <c r="F36" s="53">
        <f t="shared" si="2"/>
        <v>7800</v>
      </c>
    </row>
    <row r="37" spans="1:6" ht="30" x14ac:dyDescent="0.35">
      <c r="A37" s="8" t="s">
        <v>183</v>
      </c>
      <c r="B37" s="23" t="s">
        <v>184</v>
      </c>
      <c r="C37" s="8"/>
      <c r="D37" s="76"/>
      <c r="E37" s="8">
        <v>1200</v>
      </c>
      <c r="F37" s="53">
        <f t="shared" si="2"/>
        <v>1200</v>
      </c>
    </row>
    <row r="38" spans="1:6" ht="30" x14ac:dyDescent="0.35">
      <c r="A38" s="8" t="s">
        <v>185</v>
      </c>
      <c r="B38" s="23" t="s">
        <v>186</v>
      </c>
      <c r="C38" s="8"/>
      <c r="D38" s="76"/>
      <c r="E38" s="8">
        <f>(250+250)*4</f>
        <v>2000</v>
      </c>
      <c r="F38" s="53">
        <f t="shared" si="2"/>
        <v>2000</v>
      </c>
    </row>
    <row r="39" spans="1:6" x14ac:dyDescent="0.35">
      <c r="A39" s="8"/>
      <c r="B39" s="23"/>
      <c r="C39" s="8"/>
      <c r="D39" s="76"/>
      <c r="E39" s="8">
        <v>0</v>
      </c>
      <c r="F39" s="53">
        <f t="shared" ref="F39" si="3">ROUND(E39,0)</f>
        <v>0</v>
      </c>
    </row>
    <row r="40" spans="1:6" x14ac:dyDescent="0.35">
      <c r="A40" s="54" t="s">
        <v>88</v>
      </c>
      <c r="B40" s="54"/>
      <c r="C40" s="54"/>
      <c r="D40" s="54"/>
      <c r="E40" s="54"/>
      <c r="F40" s="56">
        <f t="shared" ref="F40" si="4">SUM(F30:F39)</f>
        <v>15605</v>
      </c>
    </row>
    <row r="41" spans="1:6" x14ac:dyDescent="0.35">
      <c r="A41" s="57"/>
      <c r="B41" s="8"/>
      <c r="C41" s="8"/>
      <c r="D41" s="8"/>
      <c r="E41" s="8"/>
      <c r="F41" s="58"/>
    </row>
    <row r="42" spans="1:6" x14ac:dyDescent="0.35">
      <c r="A42" s="59" t="s">
        <v>89</v>
      </c>
      <c r="B42" s="59"/>
      <c r="C42" s="59" t="s">
        <v>173</v>
      </c>
      <c r="D42" s="59" t="s">
        <v>174</v>
      </c>
      <c r="E42" s="59" t="s">
        <v>81</v>
      </c>
      <c r="F42" s="49"/>
    </row>
    <row r="43" spans="1:6" ht="73.95" customHeight="1" x14ac:dyDescent="0.35">
      <c r="A43" s="42" t="s">
        <v>90</v>
      </c>
      <c r="B43" s="179" t="s">
        <v>187</v>
      </c>
      <c r="C43" s="194"/>
      <c r="D43" s="194"/>
      <c r="E43" s="45">
        <v>2000</v>
      </c>
      <c r="F43" s="109">
        <f t="shared" ref="F43:F46" si="5">ROUND(E43,0)</f>
        <v>2000</v>
      </c>
    </row>
    <row r="44" spans="1:6" ht="56.4" customHeight="1" x14ac:dyDescent="0.35">
      <c r="A44" s="42" t="s">
        <v>91</v>
      </c>
      <c r="B44" s="179" t="s">
        <v>188</v>
      </c>
      <c r="C44" s="194"/>
      <c r="D44" s="194"/>
      <c r="E44" s="45">
        <v>125</v>
      </c>
      <c r="F44" s="109">
        <f t="shared" si="5"/>
        <v>125</v>
      </c>
    </row>
    <row r="45" spans="1:6" ht="60" x14ac:dyDescent="0.35">
      <c r="A45" s="42" t="s">
        <v>92</v>
      </c>
      <c r="B45" s="179" t="s">
        <v>189</v>
      </c>
      <c r="C45" s="194"/>
      <c r="D45" s="194"/>
      <c r="E45" s="45">
        <v>3340</v>
      </c>
      <c r="F45" s="109">
        <f t="shared" si="5"/>
        <v>3340</v>
      </c>
    </row>
    <row r="46" spans="1:6" ht="32.4" x14ac:dyDescent="0.35">
      <c r="A46" s="8" t="s">
        <v>190</v>
      </c>
      <c r="B46" s="6" t="s">
        <v>191</v>
      </c>
      <c r="C46" s="77"/>
      <c r="D46" s="78"/>
      <c r="E46" s="61">
        <v>10000</v>
      </c>
      <c r="F46" s="53">
        <f t="shared" si="5"/>
        <v>10000</v>
      </c>
    </row>
    <row r="47" spans="1:6" ht="32.4" x14ac:dyDescent="0.35">
      <c r="A47" s="8" t="s">
        <v>192</v>
      </c>
      <c r="B47" s="6" t="s">
        <v>193</v>
      </c>
      <c r="C47" s="77">
        <v>50</v>
      </c>
      <c r="D47" s="79">
        <v>150</v>
      </c>
      <c r="E47" s="61">
        <f>150*50</f>
        <v>7500</v>
      </c>
      <c r="F47" s="53">
        <f>ROUND(E47,0)</f>
        <v>7500</v>
      </c>
    </row>
    <row r="48" spans="1:6" ht="32.4" x14ac:dyDescent="0.35">
      <c r="A48" s="8" t="s">
        <v>194</v>
      </c>
      <c r="B48" s="6" t="s">
        <v>195</v>
      </c>
      <c r="C48" s="77"/>
      <c r="D48" s="78"/>
      <c r="E48" s="61">
        <v>500</v>
      </c>
      <c r="F48" s="53">
        <f>ROUND(E47,0)</f>
        <v>7500</v>
      </c>
    </row>
    <row r="49" spans="1:6" x14ac:dyDescent="0.35">
      <c r="F49" s="53">
        <f>ROUND(E48,0)</f>
        <v>500</v>
      </c>
    </row>
    <row r="50" spans="1:6" x14ac:dyDescent="0.35">
      <c r="A50" s="8"/>
      <c r="B50" s="8"/>
      <c r="C50" s="77"/>
      <c r="D50" s="77"/>
      <c r="E50" s="8">
        <v>0</v>
      </c>
      <c r="F50" s="53">
        <f t="shared" ref="F50" si="6">ROUND(E50,0)</f>
        <v>0</v>
      </c>
    </row>
    <row r="51" spans="1:6" x14ac:dyDescent="0.35">
      <c r="A51" s="54" t="s">
        <v>93</v>
      </c>
      <c r="B51" s="54"/>
      <c r="C51" s="54"/>
      <c r="D51" s="54"/>
      <c r="E51" s="54"/>
      <c r="F51" s="56">
        <f>SUM(F43:F50)</f>
        <v>30965</v>
      </c>
    </row>
    <row r="52" spans="1:6" x14ac:dyDescent="0.35">
      <c r="A52" s="62" t="s">
        <v>94</v>
      </c>
      <c r="B52" s="62"/>
      <c r="C52" s="62"/>
      <c r="D52" s="62"/>
      <c r="E52" s="62"/>
      <c r="F52" s="63">
        <f>F7+F18+F27+F40+F51</f>
        <v>307227</v>
      </c>
    </row>
    <row r="53" spans="1:6" x14ac:dyDescent="0.35">
      <c r="A53" s="64" t="s">
        <v>95</v>
      </c>
      <c r="B53" s="64"/>
      <c r="C53" s="65"/>
      <c r="D53" s="65"/>
      <c r="E53" s="66">
        <f>(F52*0.1)</f>
        <v>30722.7</v>
      </c>
      <c r="F53" s="67">
        <f>ROUND(E53,0)</f>
        <v>30723</v>
      </c>
    </row>
    <row r="54" spans="1:6" x14ac:dyDescent="0.35">
      <c r="A54" s="62" t="s">
        <v>68</v>
      </c>
      <c r="B54" s="62"/>
      <c r="C54" s="62"/>
      <c r="D54" s="62"/>
      <c r="E54" s="62"/>
      <c r="F54" s="63">
        <f>F52+F53</f>
        <v>337950</v>
      </c>
    </row>
    <row r="55" spans="1:6" x14ac:dyDescent="0.35">
      <c r="A55" s="64" t="s">
        <v>96</v>
      </c>
      <c r="B55" s="64"/>
      <c r="C55" s="64"/>
      <c r="D55" s="64"/>
      <c r="E55" s="64"/>
      <c r="F55" s="68">
        <v>0</v>
      </c>
    </row>
    <row r="56" spans="1:6" x14ac:dyDescent="0.35">
      <c r="A56" s="190" t="s">
        <v>97</v>
      </c>
      <c r="B56" s="190"/>
    </row>
    <row r="57" spans="1:6" x14ac:dyDescent="0.35">
      <c r="A57" s="8"/>
      <c r="B57" s="8"/>
      <c r="C57" s="8"/>
      <c r="D57" s="8"/>
      <c r="E57" s="8"/>
      <c r="F57" s="8"/>
    </row>
    <row r="58" spans="1:6" x14ac:dyDescent="0.35">
      <c r="A58" s="8"/>
      <c r="B58" s="8"/>
      <c r="C58" s="8"/>
      <c r="D58" s="8"/>
      <c r="E58" s="8"/>
      <c r="F58" s="8"/>
    </row>
    <row r="59" spans="1:6" x14ac:dyDescent="0.35">
      <c r="A59" s="8"/>
      <c r="B59" s="116" t="s">
        <v>196</v>
      </c>
      <c r="C59" s="69">
        <v>52</v>
      </c>
      <c r="D59" s="44"/>
      <c r="E59" s="44" t="s">
        <v>99</v>
      </c>
      <c r="F59" s="70">
        <f>(F54-F43-F44-F45)/C59</f>
        <v>6393.9423076923076</v>
      </c>
    </row>
    <row r="60" spans="1:6" x14ac:dyDescent="0.35">
      <c r="A60" s="8"/>
      <c r="B60" s="191" t="s">
        <v>197</v>
      </c>
      <c r="C60" s="191"/>
      <c r="D60" s="191"/>
      <c r="E60" s="191"/>
      <c r="F60" s="191"/>
    </row>
    <row r="61" spans="1:6" x14ac:dyDescent="0.35">
      <c r="A61" s="8"/>
      <c r="C61" s="110">
        <f>F43+F44+F45</f>
        <v>5465</v>
      </c>
      <c r="D61" s="111" t="s">
        <v>101</v>
      </c>
      <c r="E61" s="111"/>
      <c r="F61" s="111"/>
    </row>
    <row r="62" spans="1:6" hidden="1" x14ac:dyDescent="0.35">
      <c r="A62" s="8"/>
      <c r="B62" s="8"/>
      <c r="C62" s="8"/>
      <c r="D62" s="8"/>
      <c r="E62" s="8"/>
      <c r="F62" s="8"/>
    </row>
    <row r="65" s="45" customFormat="1" hidden="1" x14ac:dyDescent="0.35"/>
    <row r="66" s="45" customFormat="1" hidden="1" x14ac:dyDescent="0.35"/>
  </sheetData>
  <sheetProtection algorithmName="SHA-512" hashValue="i66gBHZQVxXCsmkh4ytx2AiaivlI03TMMI++zhOFPA9FI9+bsSvZrA6fgkrHyJvaruxEpu6G4cUjRd8NOKXNmA==" saltValue="fCuIIWonPZyCyMfvQYd9JQ==" spinCount="100000" sheet="1" objects="1" scenarios="1"/>
  <mergeCells count="7">
    <mergeCell ref="A56:B56"/>
    <mergeCell ref="B60:F60"/>
    <mergeCell ref="C6:D6"/>
    <mergeCell ref="B24:D24"/>
    <mergeCell ref="B25:D25"/>
    <mergeCell ref="B26:D26"/>
    <mergeCell ref="C43:D45"/>
  </mergeCells>
  <hyperlinks>
    <hyperlink ref="A3" location="Instructions!A15" tooltip="Click for details" display="Salary (including fringe)" xr:uid="{593CD915-5336-47D7-84FD-13B62CED85A7}"/>
  </hyperlinks>
  <pageMargins left="0.7" right="0.7" top="0.75" bottom="0.75" header="0.3" footer="0.3"/>
  <pageSetup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Program xmlns="641e15b1-f718-40be-a45f-b8b308126f31">FHV Strong Foundations</Program>
    <_dlc_DocId xmlns="98f01fe9-c3f2-4582-9148-d87bd0c242e7">PP6VNZTUNPYT-1240112096-1100</_dlc_DocId>
    <_dlc_DocIdUrl xmlns="98f01fe9-c3f2-4582-9148-d87bd0c242e7">
      <Url>https://mn365.sharepoint.com/teams/MDH/bureaus/hib/cfhd/_layouts/15/DocIdRedir.aspx?ID=PP6VNZTUNPYT-1240112096-1100</Url>
      <Description>PP6VNZTUNPYT-1240112096-1100</Description>
    </_dlc_DocIdUrl>
    <Date_x0020_Last_x0020_Reviewed xmlns="98f01fe9-c3f2-4582-9148-d87bd0c242e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88C61431D7141B5123323039B209E" ma:contentTypeVersion="79" ma:contentTypeDescription="Create a new document." ma:contentTypeScope="" ma:versionID="7ebcbf13525f7c072abbb3541340707d">
  <xsd:schema xmlns:xsd="http://www.w3.org/2001/XMLSchema" xmlns:xs="http://www.w3.org/2001/XMLSchema" xmlns:p="http://schemas.microsoft.com/office/2006/metadata/properties" xmlns:ns2="98f01fe9-c3f2-4582-9148-d87bd0c242e7" xmlns:ns3="641e15b1-f718-40be-a45f-b8b308126f31" xmlns:ns4="http://schemas.microsoft.com/sharepoint/v4" targetNamespace="http://schemas.microsoft.com/office/2006/metadata/properties" ma:root="true" ma:fieldsID="4a2ac6072f5a8a24f757501317abbdfe" ns2:_="" ns3:_="" ns4:_="">
    <xsd:import namespace="98f01fe9-c3f2-4582-9148-d87bd0c242e7"/>
    <xsd:import namespace="641e15b1-f718-40be-a45f-b8b308126f3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rogram"/>
                <xsd:element ref="ns4:IconOverlay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  <xsd:element ref="ns2:Date_x0020_Last_x0020_Review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f01fe9-c3f2-4582-9148-d87bd0c242e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ate_x0020_Last_x0020_Reviewed" ma:index="19" nillable="true" ma:displayName="Date Last Reviewed" ma:format="DateOnly" ma:internalName="Date_x0020_Last_x0020_Review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1e15b1-f718-40be-a45f-b8b308126f31" elementFormDefault="qualified">
    <xsd:import namespace="http://schemas.microsoft.com/office/2006/documentManagement/types"/>
    <xsd:import namespace="http://schemas.microsoft.com/office/infopath/2007/PartnerControls"/>
    <xsd:element name="Program" ma:index="11" ma:displayName="DocType" ma:format="Dropdown" ma:internalName="Program">
      <xsd:simpleType>
        <xsd:restriction base="dms:Choice">
          <xsd:enumeration value="Abstinence Ed"/>
          <xsd:enumeration value="Access to Doula &amp; Midwife Care"/>
          <xsd:enumeration value="Annual Plans"/>
          <xsd:enumeration value="Birth Defects"/>
          <xsd:enumeration value="BD Prevention"/>
          <xsd:enumeration value="BD Diabetes"/>
          <xsd:enumeration value="Care Coord Community of Practice"/>
          <xsd:enumeration value="CCPGOA"/>
          <xsd:enumeration value="Community Connectors"/>
          <xsd:enumeration value="Congenital CMV"/>
          <xsd:enumeration value="CYSHN QI Grant"/>
          <xsd:enumeration value="Diversity-Equity-Inclusion"/>
          <xsd:enumeration value="Early Childhood Family Engagement"/>
          <xsd:enumeration value="EHDI BDIS"/>
          <xsd:enumeration value="EHDI Grants"/>
          <xsd:enumeration value="Evaluator for Early Childhood Project"/>
          <xsd:enumeration value="Evidence Based Home Visiting"/>
          <xsd:enumeration value="FHV Interoperability"/>
          <xsd:enumeration value="FHV Strong Foundations"/>
          <xsd:enumeration value="FHV Promising Practices"/>
          <xsd:enumeration value="Family Planning"/>
          <xsd:enumeration value="Family to Family"/>
          <xsd:enumeration value="FAP Media and Marketing Campaign"/>
          <xsd:enumeration value="Follow Along Program"/>
          <xsd:enumeration value="Gillette"/>
          <xsd:enumeration value="Health Care Transition LC"/>
          <xsd:enumeration value="IMPLICIT"/>
          <xsd:enumeration value="Infant Hearing"/>
          <xsd:enumeration value="Infant Mortality"/>
          <xsd:enumeration value="Maternal Well Being"/>
          <xsd:enumeration value="Mental Health Learning Collaborative"/>
          <xsd:enumeration value="MEPSP"/>
          <xsd:enumeration value="MIECHV"/>
          <xsd:enumeration value="MIECHV 2"/>
          <xsd:enumeration value="MSPSI"/>
          <xsd:enumeration value="Nurse Family Partnership"/>
          <xsd:enumeration value="Online Music Education"/>
          <xsd:enumeration value="Positive Alternatives"/>
          <xsd:enumeration value="PREP"/>
          <xsd:enumeration value="Procedures"/>
          <xsd:enumeration value="Race to the Top"/>
          <xsd:enumeration value="QI Expert"/>
          <xsd:enumeration value="TANF"/>
          <xsd:enumeration value="Templates"/>
          <xsd:enumeration value="Title V Block"/>
          <xsd:enumeration value="Women's Opioid Prevention"/>
          <xsd:enumeration value="Maternal Depression HRSA"/>
          <xsd:enumeration value="SRAE"/>
          <xsd:enumeration value="MPO"/>
          <xsd:enumeration value="WIC"/>
        </xsd:restriction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 xmlns=""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3E8BD6D-964E-40B1-91FA-868F6F66B8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593587-A959-4A8C-AC88-E5076A267C8B}">
  <ds:schemaRefs>
    <ds:schemaRef ds:uri="http://schemas.microsoft.com/office/2006/metadata/properties"/>
    <ds:schemaRef ds:uri="http://schemas.microsoft.com/office/infopath/2007/PartnerControls"/>
    <ds:schemaRef ds:uri="http://schemas.microsoft.com/sharepoint/v4"/>
    <ds:schemaRef ds:uri="641e15b1-f718-40be-a45f-b8b308126f31"/>
    <ds:schemaRef ds:uri="98f01fe9-c3f2-4582-9148-d87bd0c242e7"/>
  </ds:schemaRefs>
</ds:datastoreItem>
</file>

<file path=customXml/itemProps3.xml><?xml version="1.0" encoding="utf-8"?>
<ds:datastoreItem xmlns:ds="http://schemas.openxmlformats.org/officeDocument/2006/customXml" ds:itemID="{34EC5FFA-2986-4D76-A8C9-E0526859B8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f01fe9-c3f2-4582-9148-d87bd0c242e7"/>
    <ds:schemaRef ds:uri="641e15b1-f718-40be-a45f-b8b308126f3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AF98951-8D78-4F84-B617-CF2609704F59}">
  <ds:schemaRefs>
    <ds:schemaRef ds:uri="http://schemas.microsoft.com/sharepoint/events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Staffing Plan</vt:lpstr>
      <vt:lpstr>Budget Details </vt:lpstr>
      <vt:lpstr>Budget Summary </vt:lpstr>
      <vt:lpstr>Model Fees</vt:lpstr>
      <vt:lpstr>Sample Budget Detail</vt:lpstr>
      <vt:lpstr>Budget_Period</vt:lpstr>
      <vt:lpstr>Exhibit_D___Budget_Summary_for_April_1__2019___June_30__2022</vt:lpstr>
    </vt:vector>
  </TitlesOfParts>
  <Manager/>
  <Company>State of Minnesota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Strong Foundations 2025 Budget Template: Core</dc:title>
  <dc:subject>RFP Budget Template</dc:subject>
  <dc:creator>MDH FHV</dc:creator>
  <cp:keywords/>
  <dc:description/>
  <cp:lastModifiedBy>Rogness, Maria (MDH)</cp:lastModifiedBy>
  <cp:revision/>
  <dcterms:created xsi:type="dcterms:W3CDTF">2017-10-27T19:42:22Z</dcterms:created>
  <dcterms:modified xsi:type="dcterms:W3CDTF">2024-08-22T16:49:07Z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0x01010012188C61431D7141B5123323039B209E</vt:lpwstr>
  </property>
  <property fmtid="{D5CDD505-2E9C-101B-9397-08002B2CF9AE}" pid="3" name="_dlc_DocIdItemGuid">
    <vt:lpwstr>d13e6421-8543-4312-a561-f7656766e450</vt:lpwstr>
  </property>
</Properties>
</file>