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annis1\Desktop\www-dev2\docs\communities\fhv\"/>
    </mc:Choice>
  </mc:AlternateContent>
  <xr:revisionPtr revIDLastSave="0" documentId="8_{860CE506-54E4-4007-86C5-AF3651F7A4B3}" xr6:coauthVersionLast="47" xr6:coauthVersionMax="47" xr10:uidLastSave="{00000000-0000-0000-0000-000000000000}"/>
  <bookViews>
    <workbookView xWindow="-120" yWindow="-120" windowWidth="29040" windowHeight="15840" xr2:uid="{00000000-000D-0000-FFFF-FFFF00000000}"/>
  </bookViews>
  <sheets>
    <sheet name="Visit Date Calculator" sheetId="3" r:id="rId1"/>
    <sheet name="Demographic Updates Calculator" sheetId="2" r:id="rId2"/>
  </sheets>
  <definedNames>
    <definedName name="_1st_Year_Visits1.a5.m6.2" localSheetId="0">'Visit Date Calculator'!$A$7:$M$8</definedName>
    <definedName name="_2nd_Year_Visits1.a7.g8.2" localSheetId="0">'Visit Date Calculator'!$A$10:$G$11</definedName>
    <definedName name="_3rd_Year_Visits1.a9.g10.2" localSheetId="0">'Visit Date Calculator'!$A$13:$G$14</definedName>
    <definedName name="_4th_Year_Visits1.a11.g12.2" localSheetId="0">'Visit Date Calculator'!$A$17:$G$18</definedName>
    <definedName name="_5th_Year_Visits1.a13.g14.2" localSheetId="0">'Visit Date Calculator'!$A$20:$G$21</definedName>
    <definedName name="_6th_Year_Visits1.a15.d16.2">'Visit Date Calculator'!$A$23:$D$24</definedName>
    <definedName name="_xlnm.Print_Area" localSheetId="1">'Demographic Updates Calculator'!$A$1:$B$16</definedName>
    <definedName name="_xlnm.Print_Area" localSheetId="0">'Visit Date Calculator'!$A:$M</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3" l="1"/>
  <c r="F11" i="3"/>
  <c r="F14" i="3"/>
  <c r="G14" i="3"/>
  <c r="B8" i="3"/>
  <c r="C24" i="3" l="1"/>
  <c r="D24" i="3"/>
  <c r="B24" i="3"/>
  <c r="B21" i="3"/>
  <c r="G21" i="3"/>
  <c r="F21" i="3"/>
  <c r="E21" i="3"/>
  <c r="D21" i="3"/>
  <c r="C21" i="3"/>
  <c r="G18" i="3"/>
  <c r="F18" i="3"/>
  <c r="E18" i="3"/>
  <c r="D18" i="3"/>
  <c r="C18" i="3"/>
  <c r="B18" i="3"/>
  <c r="E14" i="3"/>
  <c r="D14" i="3"/>
  <c r="C14" i="3"/>
  <c r="B14" i="3"/>
  <c r="E11" i="3"/>
  <c r="D11" i="3"/>
  <c r="C11" i="3"/>
  <c r="B11" i="3"/>
  <c r="M8" i="3"/>
  <c r="L8" i="3"/>
  <c r="K8" i="3"/>
  <c r="J8" i="3"/>
  <c r="I8" i="3"/>
  <c r="H8" i="3"/>
  <c r="G8" i="3"/>
  <c r="F8" i="3"/>
  <c r="E8" i="3"/>
  <c r="D8" i="3"/>
  <c r="C8" i="3"/>
  <c r="B15" i="2"/>
  <c r="B8" i="2"/>
  <c r="B7" i="2"/>
  <c r="B5" i="2"/>
  <c r="B6" i="2"/>
  <c r="B14" i="2" l="1"/>
  <c r="B13" i="2"/>
  <c r="B12" i="2"/>
  <c r="B11" i="2"/>
  <c r="B10" i="2"/>
  <c r="B9" i="2"/>
</calcChain>
</file>

<file path=xl/sharedStrings.xml><?xml version="1.0" encoding="utf-8"?>
<sst xmlns="http://schemas.openxmlformats.org/spreadsheetml/2006/main" count="164" uniqueCount="67">
  <si>
    <t>3 Month Visit</t>
  </si>
  <si>
    <t>6 Month Visit</t>
  </si>
  <si>
    <t>9 Month Visit</t>
  </si>
  <si>
    <t>12 Month Visit</t>
  </si>
  <si>
    <t>18 Month Visit</t>
  </si>
  <si>
    <t>24 Month Visit</t>
  </si>
  <si>
    <t>30 Month Visit</t>
  </si>
  <si>
    <t>36 Month Visit</t>
  </si>
  <si>
    <t>42 Month Visit</t>
  </si>
  <si>
    <t>48 Month Visit</t>
  </si>
  <si>
    <t>54 Month Visit</t>
  </si>
  <si>
    <t>60 Month Visit</t>
  </si>
  <si>
    <t>66 Month Visit</t>
  </si>
  <si>
    <t>60 Month Visit Window</t>
  </si>
  <si>
    <t>1st Year Visits</t>
  </si>
  <si>
    <t>2nd Year Visits</t>
  </si>
  <si>
    <t>3rd Year Visits</t>
  </si>
  <si>
    <t>4th Year Visits</t>
  </si>
  <si>
    <t>5th Year Visits</t>
  </si>
  <si>
    <t>Demographic Update</t>
  </si>
  <si>
    <t>Date Needed</t>
  </si>
  <si>
    <t>6 Month Update</t>
  </si>
  <si>
    <t>12 Month Update</t>
  </si>
  <si>
    <t>18 Month Update</t>
  </si>
  <si>
    <t>24 Month Update</t>
  </si>
  <si>
    <t>30 Month Update</t>
  </si>
  <si>
    <t>36 Month Update</t>
  </si>
  <si>
    <t>42 Month Update</t>
  </si>
  <si>
    <t>48 Month Update</t>
  </si>
  <si>
    <t>54 Month Update</t>
  </si>
  <si>
    <t>60 Month Update</t>
  </si>
  <si>
    <t>6th Year Visits</t>
  </si>
  <si>
    <t>Demographic Updates Calculator</t>
  </si>
  <si>
    <t>66 Month Update</t>
  </si>
  <si>
    <t>This tool can be used to determine when demographic updates are due. Demographic updates must be made every six months in the Primary Caregiver Form of the Intake &amp; Updates event. To use the tool, enter the date of the first family home visit. Each six month interval will automatically populate. Demo</t>
  </si>
  <si>
    <t>3 Month Visit Window Start</t>
  </si>
  <si>
    <t>3 Month Visit Window End</t>
  </si>
  <si>
    <t>6 Month Visit Window Start</t>
  </si>
  <si>
    <t>6 Month Visit Window End</t>
  </si>
  <si>
    <t>9 Month Visit Window Start</t>
  </si>
  <si>
    <t>9 Month Visit Window End</t>
  </si>
  <si>
    <t>12 Month Visit Window Start</t>
  </si>
  <si>
    <t>12 Month Visit Window End</t>
  </si>
  <si>
    <t>18 Month Visit Window Start</t>
  </si>
  <si>
    <t>18 Month Visit Window End</t>
  </si>
  <si>
    <t>24 Month Visit Window Start</t>
  </si>
  <si>
    <t>24 Month Visit Window End</t>
  </si>
  <si>
    <t>30 Month Visit Window Start</t>
  </si>
  <si>
    <t>30 Month Visit Window End</t>
  </si>
  <si>
    <t>36 Month Visit Window Start</t>
  </si>
  <si>
    <t>36 Month Visit Window End</t>
  </si>
  <si>
    <t>Child's Date of Birth</t>
  </si>
  <si>
    <t>Planned Visit Date</t>
  </si>
  <si>
    <t>48 Month Visit Window Start</t>
  </si>
  <si>
    <t>42 Month Visit Window Start</t>
  </si>
  <si>
    <t>42 Month Visit Window End</t>
  </si>
  <si>
    <t>48 Month Visit Window End</t>
  </si>
  <si>
    <t>54 Month Visit Window Start</t>
  </si>
  <si>
    <t>54 Month Visit Window End</t>
  </si>
  <si>
    <t>66 Month Visit Window Start</t>
  </si>
  <si>
    <t>66 Month Visit Window End</t>
  </si>
  <si>
    <t>Visit Date Calculator for Family Home Visits</t>
  </si>
  <si>
    <t>End of worksheet</t>
  </si>
  <si>
    <t>Enter First Visit Date</t>
  </si>
  <si>
    <t>No Data</t>
  </si>
  <si>
    <t>Date</t>
  </si>
  <si>
    <r>
      <t xml:space="preserve">This tool can be used to determine whether a planned home visit falls within the window of a Target Child age-specific visit. To begin, enter the child's date of birth. Below the date of birth, enter the planned visit date. If the planned visit date is in the past, the cell will be highlighted in </t>
    </r>
    <r>
      <rPr>
        <b/>
        <sz val="14"/>
        <color rgb="FFFF6600"/>
        <rFont val="Calibri"/>
        <family val="2"/>
        <scheme val="minor"/>
      </rPr>
      <t>orange</t>
    </r>
    <r>
      <rPr>
        <sz val="14"/>
        <color theme="1"/>
        <rFont val="Calibri"/>
        <family val="2"/>
        <scheme val="minor"/>
      </rPr>
      <t xml:space="preserve"> and should be corrected, if necessary, before continuing. The program will calculate the exact date of each age-specific data collection point, as well as the acceptable 30-day before and after window. If the planned visit date falls within the window of the age-specific visit, the age-specific visit date will be highlighed in</t>
    </r>
    <r>
      <rPr>
        <b/>
        <sz val="14"/>
        <color theme="4" tint="-0.249977111117893"/>
        <rFont val="Calibri"/>
        <family val="2"/>
        <scheme val="minor"/>
      </rPr>
      <t xml:space="preserve"> blue</t>
    </r>
    <r>
      <rPr>
        <sz val="14"/>
        <color theme="4" tint="-0.249977111117893"/>
        <rFont val="Calibri"/>
        <family val="2"/>
        <scheme val="minor"/>
      </rPr>
      <t>.</t>
    </r>
    <r>
      <rPr>
        <sz val="14"/>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</si>
</sst>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20"/>
      <color theme="1"/>
      <name val="Calibri"/>
      <family val="2"/>
      <scheme val="minor"/>
    </font>
    <font>
      <sz val="12"/>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14"/>
      <color rgb="FFFF6600"/>
      <name val="Calibri"/>
      <family val="2"/>
      <scheme val="minor"/>
    </font>
    <font>
      <b/>
      <sz val="14"/>
      <color theme="4" tint="-0.249977111117893"/>
      <name val="Calibri"/>
      <family val="2"/>
      <scheme val="minor"/>
    </font>
    <font>
      <sz val="14"/>
      <color theme="4"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34">
    <xf numFmtId="0" fontId="0" fillId="0" borderId="0" xfId="0"/>
    <xf numFmtId="0" fontId="0" fillId="0" borderId="0" xfId="0" applyProtection="1"/>
    <xf numFmtId="0" fontId="6" fillId="2" borderId="0" xfId="0" applyFont="1" applyFill="1" applyBorder="1" applyAlignment="1" applyProtection="1">
      <alignment horizontal="center" vertical="center" wrapText="1"/>
    </xf>
    <xf numFmtId="14" fontId="0" fillId="2" borderId="1" xfId="0" applyNumberFormat="1" applyFont="1" applyFill="1" applyBorder="1" applyAlignment="1" applyProtection="1">
      <alignment horizontal="right"/>
    </xf>
    <xf numFmtId="0" fontId="10" fillId="2" borderId="1" xfId="0" applyFont="1" applyFill="1" applyBorder="1" applyProtection="1"/>
    <xf numFmtId="0" fontId="7" fillId="2" borderId="1" xfId="0" applyFont="1" applyFill="1" applyBorder="1" applyProtection="1"/>
    <xf numFmtId="0" fontId="10" fillId="2" borderId="3" xfId="0" applyFont="1" applyFill="1" applyBorder="1" applyProtection="1"/>
    <xf numFmtId="0" fontId="0" fillId="2" borderId="0" xfId="0" applyFont="1" applyFill="1" applyProtection="1"/>
    <xf numFmtId="0" fontId="8" fillId="2" borderId="0" xfId="0" applyFont="1" applyFill="1" applyProtection="1"/>
    <xf numFmtId="0" fontId="4" fillId="0" borderId="0" xfId="0" applyFont="1" applyAlignment="1" applyProtection="1"/>
    <xf numFmtId="0" fontId="3" fillId="0" borderId="0" xfId="0" applyFont="1" applyAlignment="1" applyProtection="1">
      <alignment vertical="center" wrapText="1"/>
    </xf>
    <xf numFmtId="0" fontId="3" fillId="0" borderId="0" xfId="0" applyFont="1" applyAlignment="1" applyProtection="1">
      <alignment wrapText="1"/>
    </xf>
    <xf numFmtId="14" fontId="5" fillId="2" borderId="1" xfId="0" applyNumberFormat="1" applyFont="1" applyFill="1" applyBorder="1" applyProtection="1"/>
    <xf numFmtId="0" fontId="1" fillId="2" borderId="1" xfId="0" applyFont="1" applyFill="1" applyBorder="1" applyProtection="1"/>
    <xf numFmtId="14" fontId="1" fillId="2" borderId="1" xfId="0" applyNumberFormat="1" applyFont="1" applyFill="1" applyBorder="1" applyProtection="1"/>
    <xf numFmtId="0" fontId="5" fillId="0" borderId="0" xfId="0" applyFont="1" applyProtection="1"/>
    <xf numFmtId="0" fontId="1" fillId="0" borderId="0" xfId="0" applyFont="1" applyProtection="1"/>
    <xf numFmtId="14" fontId="7" fillId="2" borderId="4" xfId="0" applyNumberFormat="1" applyFont="1" applyFill="1" applyBorder="1" applyProtection="1"/>
    <xf numFmtId="0" fontId="7" fillId="2" borderId="0" xfId="0" applyFont="1" applyFill="1" applyBorder="1" applyAlignment="1" applyProtection="1">
      <alignment wrapText="1"/>
    </xf>
    <xf numFmtId="14" fontId="0" fillId="2" borderId="0" xfId="0" applyNumberFormat="1" applyFont="1" applyFill="1" applyBorder="1" applyAlignment="1" applyProtection="1">
      <alignment horizontal="right"/>
    </xf>
    <xf numFmtId="0" fontId="10" fillId="2" borderId="0" xfId="0" applyFont="1" applyFill="1" applyBorder="1" applyProtection="1"/>
    <xf numFmtId="0" fontId="7" fillId="2" borderId="0" xfId="0" applyFont="1" applyFill="1" applyBorder="1" applyProtection="1"/>
    <xf numFmtId="14" fontId="7" fillId="2" borderId="1" xfId="0" applyNumberFormat="1" applyFont="1" applyFill="1" applyBorder="1" applyProtection="1"/>
    <xf numFmtId="0" fontId="3" fillId="2" borderId="0" xfId="0" applyFont="1" applyFill="1" applyBorder="1" applyAlignment="1" applyProtection="1">
      <alignment horizontal="left" wrapText="1"/>
    </xf>
    <xf numFmtId="0" fontId="7" fillId="3" borderId="1" xfId="0" applyFont="1" applyFill="1" applyBorder="1" applyAlignment="1" applyProtection="1">
      <alignment horizontal="left"/>
    </xf>
    <xf numFmtId="0" fontId="7" fillId="3" borderId="1" xfId="0" applyFont="1" applyFill="1" applyBorder="1" applyAlignment="1" applyProtection="1">
      <alignment horizontal="center" wrapText="1"/>
    </xf>
    <xf numFmtId="0" fontId="7" fillId="3" borderId="1" xfId="0" applyFont="1" applyFill="1" applyBorder="1" applyAlignment="1" applyProtection="1"/>
    <xf numFmtId="0" fontId="7" fillId="3" borderId="1" xfId="0" applyFont="1" applyFill="1" applyBorder="1" applyAlignment="1" applyProtection="1">
      <alignment horizontal="center"/>
    </xf>
    <xf numFmtId="0" fontId="7" fillId="3" borderId="1" xfId="0" applyFont="1" applyFill="1" applyBorder="1" applyAlignment="1" applyProtection="1">
      <alignment wrapText="1"/>
    </xf>
    <xf numFmtId="0" fontId="9" fillId="3" borderId="1" xfId="0" applyFont="1" applyFill="1" applyBorder="1" applyProtection="1"/>
    <xf numFmtId="0" fontId="2" fillId="3" borderId="1" xfId="0" applyFont="1" applyFill="1" applyBorder="1" applyAlignment="1" applyProtection="1">
      <alignment horizontal="center"/>
    </xf>
    <xf numFmtId="0" fontId="3" fillId="0" borderId="1" xfId="0" applyFont="1" applyBorder="1" applyAlignment="1" applyProtection="1">
      <alignment horizontal="left" wrapText="1"/>
    </xf>
    <xf numFmtId="0" fontId="4" fillId="0" borderId="0" xfId="0" applyFont="1" applyAlignment="1" applyProtection="1">
      <alignment horizontal="center" wrapText="1"/>
    </xf>
    <xf numFmtId="0" fontId="1" fillId="0" borderId="2" xfId="0" applyFont="1" applyBorder="1" applyAlignment="1" applyProtection="1">
      <alignment horizontal="center" vertical="center" wrapText="1"/>
    </xf>
  </cellXfs>
  <cellStyles count="1">
    <cellStyle name="Normal" xfId="0" builtinId="0"/>
  </cellStyles>
  <dxfs count="2">
    <dxf>
      <fill>
        <patternFill>
          <bgColor rgb="FF00B0F0"/>
        </patternFill>
      </fill>
    </dxf>
    <dxf>
      <fill>
        <patternFill>
          <bgColor rgb="FFFF6600"/>
        </patternFill>
      </fill>
    </dxf>
  </dxfs>
  <tableStyles count="0" defaultTableStyle="TableStyleMedium2" defaultPivotStyle="PivotStyleLight16"/>
  <colors>
    <mruColors>
      <color rgb="FFFF66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workbookViewId="0">
      <selection activeCell="B5" sqref="B5"/>
    </sheetView>
  </sheetViews>
  <sheetFormatPr defaultColWidth="0" defaultRowHeight="15" zeroHeight="1" x14ac:dyDescent="0.25"/>
  <cols>
    <col min="1" max="1" width="15.28515625" style="1" customWidth="1"/>
    <col min="2" max="2" width="16.7109375" style="1" customWidth="1"/>
    <col min="3" max="3" width="16.85546875" style="1" customWidth="1"/>
    <col min="4" max="4" width="15.85546875" style="1" customWidth="1"/>
    <col min="5" max="5" width="15.42578125" style="1" customWidth="1"/>
    <col min="6" max="6" width="16.85546875" style="1" customWidth="1"/>
    <col min="7" max="7" width="15.7109375" style="1" customWidth="1"/>
    <col min="8" max="8" width="11.85546875" style="1" bestFit="1" customWidth="1"/>
    <col min="9" max="9" width="15.28515625" style="1" customWidth="1"/>
    <col min="10" max="10" width="14.42578125" style="1" customWidth="1"/>
    <col min="11" max="11" width="10.7109375" style="1" bestFit="1" customWidth="1"/>
    <col min="12" max="12" width="13.7109375" style="1" customWidth="1"/>
    <col min="13" max="13" width="14.42578125" style="1" customWidth="1"/>
    <col min="14" max="16384" width="9.140625" style="1" hidden="1"/>
  </cols>
  <sheetData>
    <row r="1" spans="1:13" ht="26.25" x14ac:dyDescent="0.4">
      <c r="A1" s="32" t="s">
        <v>61</v>
      </c>
      <c r="B1" s="32"/>
      <c r="C1" s="32"/>
      <c r="D1" s="32"/>
      <c r="E1" s="32"/>
      <c r="F1" s="32"/>
      <c r="G1" s="32"/>
      <c r="H1" s="32"/>
      <c r="I1" s="32"/>
      <c r="J1" s="32"/>
      <c r="K1" s="32"/>
      <c r="L1" s="32"/>
      <c r="M1" s="32"/>
    </row>
    <row r="2" spans="1:13" ht="73.5" customHeight="1" x14ac:dyDescent="0.3">
      <c r="A2" s="31" t="s">
        <v>66</v>
      </c>
      <c r="B2" s="31"/>
      <c r="C2" s="31"/>
      <c r="D2" s="31"/>
      <c r="E2" s="31"/>
      <c r="F2" s="31"/>
      <c r="G2" s="31"/>
      <c r="H2" s="31"/>
      <c r="I2" s="31"/>
      <c r="J2" s="31"/>
      <c r="K2" s="31"/>
      <c r="L2" s="31"/>
      <c r="M2" s="31"/>
    </row>
    <row r="3" spans="1:13" ht="23.25" customHeight="1" x14ac:dyDescent="0.3">
      <c r="A3" s="23"/>
      <c r="B3" s="23"/>
      <c r="C3" s="23"/>
      <c r="D3" s="23"/>
      <c r="E3" s="23"/>
      <c r="F3" s="23"/>
      <c r="G3" s="23"/>
      <c r="H3" s="23"/>
      <c r="I3" s="23"/>
      <c r="J3" s="23"/>
      <c r="K3" s="23"/>
      <c r="L3" s="23"/>
      <c r="M3" s="23"/>
    </row>
    <row r="4" spans="1:13" ht="30" x14ac:dyDescent="0.25">
      <c r="A4" s="28" t="s">
        <v>51</v>
      </c>
      <c r="B4" s="22">
        <v>43952</v>
      </c>
      <c r="C4" s="2" t="s">
        <v>64</v>
      </c>
      <c r="D4" s="2" t="s">
        <v>64</v>
      </c>
      <c r="E4" s="2" t="s">
        <v>64</v>
      </c>
      <c r="F4" s="2" t="s">
        <v>64</v>
      </c>
      <c r="G4" s="2" t="s">
        <v>64</v>
      </c>
      <c r="H4" s="2" t="s">
        <v>64</v>
      </c>
      <c r="I4" s="2" t="s">
        <v>64</v>
      </c>
      <c r="J4" s="2" t="s">
        <v>64</v>
      </c>
      <c r="K4" s="2" t="s">
        <v>64</v>
      </c>
      <c r="L4" s="2" t="s">
        <v>64</v>
      </c>
      <c r="M4" s="2" t="s">
        <v>64</v>
      </c>
    </row>
    <row r="5" spans="1:13" ht="41.25" customHeight="1" x14ac:dyDescent="0.25">
      <c r="A5" s="28" t="s">
        <v>52</v>
      </c>
      <c r="B5" s="22">
        <v>44198</v>
      </c>
      <c r="C5" s="2" t="s">
        <v>64</v>
      </c>
      <c r="D5" s="2" t="s">
        <v>64</v>
      </c>
      <c r="E5" s="2" t="s">
        <v>64</v>
      </c>
      <c r="F5" s="2" t="s">
        <v>64</v>
      </c>
      <c r="G5" s="2" t="s">
        <v>64</v>
      </c>
      <c r="H5" s="2" t="s">
        <v>64</v>
      </c>
      <c r="I5" s="2" t="s">
        <v>64</v>
      </c>
      <c r="J5" s="2" t="s">
        <v>64</v>
      </c>
      <c r="K5" s="2" t="s">
        <v>64</v>
      </c>
      <c r="L5" s="2" t="s">
        <v>64</v>
      </c>
      <c r="M5" s="2" t="s">
        <v>64</v>
      </c>
    </row>
    <row r="6" spans="1:13" ht="12" customHeight="1" x14ac:dyDescent="0.25">
      <c r="A6" s="18"/>
      <c r="B6" s="17"/>
      <c r="C6" s="2"/>
      <c r="D6" s="2"/>
      <c r="E6" s="2"/>
      <c r="F6" s="2"/>
      <c r="G6" s="2"/>
      <c r="H6" s="2"/>
      <c r="I6" s="2"/>
      <c r="J6" s="2"/>
      <c r="K6" s="2"/>
      <c r="L6" s="2"/>
      <c r="M6" s="2"/>
    </row>
    <row r="7" spans="1:13" ht="32.25" customHeight="1" x14ac:dyDescent="0.25">
      <c r="A7" s="24" t="s">
        <v>14</v>
      </c>
      <c r="B7" s="25" t="s">
        <v>0</v>
      </c>
      <c r="C7" s="25" t="s">
        <v>35</v>
      </c>
      <c r="D7" s="25" t="s">
        <v>36</v>
      </c>
      <c r="E7" s="25" t="s">
        <v>1</v>
      </c>
      <c r="F7" s="25" t="s">
        <v>37</v>
      </c>
      <c r="G7" s="25" t="s">
        <v>38</v>
      </c>
      <c r="H7" s="25" t="s">
        <v>2</v>
      </c>
      <c r="I7" s="25" t="s">
        <v>39</v>
      </c>
      <c r="J7" s="25" t="s">
        <v>40</v>
      </c>
      <c r="K7" s="25" t="s">
        <v>3</v>
      </c>
      <c r="L7" s="25" t="s">
        <v>41</v>
      </c>
      <c r="M7" s="25" t="s">
        <v>42</v>
      </c>
    </row>
    <row r="8" spans="1:13" x14ac:dyDescent="0.25">
      <c r="A8" s="4" t="s">
        <v>65</v>
      </c>
      <c r="B8" s="3">
        <f>EDATE(B4,3)</f>
        <v>44044</v>
      </c>
      <c r="C8" s="3">
        <f>EDATE(B4,2)</f>
        <v>44013</v>
      </c>
      <c r="D8" s="3">
        <f>EDATE(B4,4)</f>
        <v>44075</v>
      </c>
      <c r="E8" s="3">
        <f>EDATE(B4,6)</f>
        <v>44136</v>
      </c>
      <c r="F8" s="3">
        <f>EDATE(B4, 5)</f>
        <v>44105</v>
      </c>
      <c r="G8" s="3">
        <f>EDATE(B4,7)</f>
        <v>44166</v>
      </c>
      <c r="H8" s="3">
        <f>EDATE(B4,9)</f>
        <v>44228</v>
      </c>
      <c r="I8" s="3">
        <f>EDATE(B4,8)</f>
        <v>44197</v>
      </c>
      <c r="J8" s="3">
        <f>EDATE(B4,10)</f>
        <v>44256</v>
      </c>
      <c r="K8" s="3">
        <f>EDATE(B4,12)</f>
        <v>44317</v>
      </c>
      <c r="L8" s="3">
        <f>EDATE(B4,11)</f>
        <v>44287</v>
      </c>
      <c r="M8" s="3">
        <f>EDATE(B4,13)</f>
        <v>44348</v>
      </c>
    </row>
    <row r="9" spans="1:13" x14ac:dyDescent="0.25">
      <c r="A9" s="20"/>
      <c r="B9" s="19"/>
      <c r="C9" s="19"/>
      <c r="D9" s="19"/>
      <c r="E9" s="19"/>
      <c r="F9" s="19"/>
      <c r="G9" s="19"/>
      <c r="H9" s="19"/>
      <c r="I9" s="19"/>
      <c r="J9" s="19"/>
      <c r="K9" s="19"/>
      <c r="L9" s="19"/>
      <c r="M9" s="19"/>
    </row>
    <row r="10" spans="1:13" ht="30" x14ac:dyDescent="0.25">
      <c r="A10" s="26" t="s">
        <v>15</v>
      </c>
      <c r="B10" s="27" t="s">
        <v>4</v>
      </c>
      <c r="C10" s="25" t="s">
        <v>43</v>
      </c>
      <c r="D10" s="25" t="s">
        <v>44</v>
      </c>
      <c r="E10" s="25" t="s">
        <v>5</v>
      </c>
      <c r="F10" s="25" t="s">
        <v>45</v>
      </c>
      <c r="G10" s="25" t="s">
        <v>46</v>
      </c>
      <c r="H10" s="2" t="s">
        <v>64</v>
      </c>
      <c r="I10" s="2" t="s">
        <v>64</v>
      </c>
      <c r="J10" s="2" t="s">
        <v>64</v>
      </c>
      <c r="K10" s="2" t="s">
        <v>64</v>
      </c>
      <c r="L10" s="2" t="s">
        <v>64</v>
      </c>
      <c r="M10" s="2" t="s">
        <v>64</v>
      </c>
    </row>
    <row r="11" spans="1:13" x14ac:dyDescent="0.25">
      <c r="A11" s="4" t="s">
        <v>65</v>
      </c>
      <c r="B11" s="3">
        <f>EDATE(B4,18)</f>
        <v>44501</v>
      </c>
      <c r="C11" s="3">
        <f>EDATE(B4, 17)</f>
        <v>44470</v>
      </c>
      <c r="D11" s="3">
        <f>EDATE(B4, 19)</f>
        <v>44531</v>
      </c>
      <c r="E11" s="3">
        <f>EDATE(B4, 24)</f>
        <v>44682</v>
      </c>
      <c r="F11" s="3">
        <f>EDATE(B4, 23)</f>
        <v>44652</v>
      </c>
      <c r="G11" s="3">
        <f>EDATE(B4, 25)</f>
        <v>44713</v>
      </c>
      <c r="H11" s="2" t="s">
        <v>64</v>
      </c>
      <c r="I11" s="2" t="s">
        <v>64</v>
      </c>
      <c r="J11" s="2" t="s">
        <v>64</v>
      </c>
      <c r="K11" s="2" t="s">
        <v>64</v>
      </c>
      <c r="L11" s="2" t="s">
        <v>64</v>
      </c>
      <c r="M11" s="2" t="s">
        <v>64</v>
      </c>
    </row>
    <row r="12" spans="1:13" x14ac:dyDescent="0.25">
      <c r="A12" s="20"/>
      <c r="B12" s="19"/>
      <c r="C12" s="19"/>
      <c r="D12" s="19"/>
      <c r="E12" s="19"/>
      <c r="F12" s="19"/>
      <c r="G12" s="19"/>
      <c r="H12" s="2"/>
      <c r="I12" s="2"/>
      <c r="J12" s="2"/>
      <c r="K12" s="2"/>
      <c r="L12" s="2"/>
      <c r="M12" s="2"/>
    </row>
    <row r="13" spans="1:13" ht="30" x14ac:dyDescent="0.25">
      <c r="A13" s="26" t="s">
        <v>16</v>
      </c>
      <c r="B13" s="27" t="s">
        <v>6</v>
      </c>
      <c r="C13" s="25" t="s">
        <v>47</v>
      </c>
      <c r="D13" s="25" t="s">
        <v>48</v>
      </c>
      <c r="E13" s="25" t="s">
        <v>7</v>
      </c>
      <c r="F13" s="25" t="s">
        <v>49</v>
      </c>
      <c r="G13" s="25" t="s">
        <v>50</v>
      </c>
      <c r="H13" s="2" t="s">
        <v>64</v>
      </c>
      <c r="I13" s="2" t="s">
        <v>64</v>
      </c>
      <c r="J13" s="2" t="s">
        <v>64</v>
      </c>
      <c r="K13" s="2" t="s">
        <v>64</v>
      </c>
      <c r="L13" s="2" t="s">
        <v>64</v>
      </c>
      <c r="M13" s="2" t="s">
        <v>64</v>
      </c>
    </row>
    <row r="14" spans="1:13" x14ac:dyDescent="0.25">
      <c r="A14" s="4" t="s">
        <v>65</v>
      </c>
      <c r="B14" s="3">
        <f>EDATE(B4,30)</f>
        <v>44866</v>
      </c>
      <c r="C14" s="3">
        <f>EDATE(B4,29)</f>
        <v>44835</v>
      </c>
      <c r="D14" s="3">
        <f>EDATE(B4,31)</f>
        <v>44896</v>
      </c>
      <c r="E14" s="3">
        <f>EDATE(B4,36)</f>
        <v>45047</v>
      </c>
      <c r="F14" s="3">
        <f>EDATE(B4,35)</f>
        <v>45017</v>
      </c>
      <c r="G14" s="3">
        <f>EDATE(B4,37)</f>
        <v>45078</v>
      </c>
      <c r="H14" s="2" t="s">
        <v>64</v>
      </c>
      <c r="I14" s="2" t="s">
        <v>64</v>
      </c>
      <c r="J14" s="2" t="s">
        <v>64</v>
      </c>
      <c r="K14" s="2" t="s">
        <v>64</v>
      </c>
      <c r="L14" s="2" t="s">
        <v>64</v>
      </c>
      <c r="M14" s="2" t="s">
        <v>64</v>
      </c>
    </row>
    <row r="15" spans="1:13" x14ac:dyDescent="0.25">
      <c r="A15" s="20"/>
      <c r="B15" s="19"/>
      <c r="C15" s="19"/>
      <c r="D15" s="19"/>
      <c r="E15" s="19"/>
      <c r="F15" s="19"/>
      <c r="G15" s="19"/>
      <c r="H15" s="2"/>
      <c r="I15" s="2"/>
      <c r="J15" s="2"/>
      <c r="K15" s="2"/>
      <c r="L15" s="2"/>
      <c r="M15" s="2"/>
    </row>
    <row r="16" spans="1:13" x14ac:dyDescent="0.25">
      <c r="A16" s="20"/>
      <c r="B16" s="19"/>
      <c r="C16" s="19"/>
      <c r="D16" s="19"/>
      <c r="E16" s="19"/>
      <c r="F16" s="19"/>
      <c r="G16" s="19"/>
      <c r="H16" s="2"/>
      <c r="I16" s="2"/>
      <c r="J16" s="2"/>
      <c r="K16" s="2"/>
      <c r="L16" s="2"/>
      <c r="M16" s="2"/>
    </row>
    <row r="17" spans="1:13" ht="30" x14ac:dyDescent="0.25">
      <c r="A17" s="26" t="s">
        <v>17</v>
      </c>
      <c r="B17" s="27" t="s">
        <v>8</v>
      </c>
      <c r="C17" s="25" t="s">
        <v>54</v>
      </c>
      <c r="D17" s="25" t="s">
        <v>55</v>
      </c>
      <c r="E17" s="25" t="s">
        <v>9</v>
      </c>
      <c r="F17" s="25" t="s">
        <v>53</v>
      </c>
      <c r="G17" s="25" t="s">
        <v>56</v>
      </c>
      <c r="H17" s="2" t="s">
        <v>64</v>
      </c>
      <c r="I17" s="2" t="s">
        <v>64</v>
      </c>
      <c r="J17" s="2" t="s">
        <v>64</v>
      </c>
      <c r="K17" s="2" t="s">
        <v>64</v>
      </c>
      <c r="L17" s="2" t="s">
        <v>64</v>
      </c>
      <c r="M17" s="2" t="s">
        <v>64</v>
      </c>
    </row>
    <row r="18" spans="1:13" x14ac:dyDescent="0.25">
      <c r="A18" s="4" t="s">
        <v>65</v>
      </c>
      <c r="B18" s="3">
        <f>EDATE(B4,42)</f>
        <v>45231</v>
      </c>
      <c r="C18" s="3">
        <f>EDATE(B4,41)</f>
        <v>45200</v>
      </c>
      <c r="D18" s="3">
        <f>EDATE(B4,43)</f>
        <v>45261</v>
      </c>
      <c r="E18" s="3">
        <f>EDATE(B4,48)</f>
        <v>45413</v>
      </c>
      <c r="F18" s="3">
        <f>EDATE(B4,47)</f>
        <v>45383</v>
      </c>
      <c r="G18" s="3">
        <f>EDATE(B4,49)</f>
        <v>45444</v>
      </c>
      <c r="H18" s="2" t="s">
        <v>64</v>
      </c>
      <c r="I18" s="2" t="s">
        <v>64</v>
      </c>
      <c r="J18" s="2" t="s">
        <v>64</v>
      </c>
      <c r="K18" s="2" t="s">
        <v>64</v>
      </c>
      <c r="L18" s="2" t="s">
        <v>64</v>
      </c>
      <c r="M18" s="2" t="s">
        <v>64</v>
      </c>
    </row>
    <row r="19" spans="1:13" x14ac:dyDescent="0.25">
      <c r="A19" s="20"/>
      <c r="B19" s="19"/>
      <c r="C19" s="19"/>
      <c r="D19" s="19"/>
      <c r="E19" s="19"/>
      <c r="F19" s="19"/>
      <c r="G19" s="19"/>
      <c r="H19" s="2"/>
      <c r="I19" s="2"/>
      <c r="J19" s="2"/>
      <c r="K19" s="2"/>
      <c r="L19" s="2"/>
      <c r="M19" s="2"/>
    </row>
    <row r="20" spans="1:13" ht="30" x14ac:dyDescent="0.25">
      <c r="A20" s="26" t="s">
        <v>18</v>
      </c>
      <c r="B20" s="27" t="s">
        <v>10</v>
      </c>
      <c r="C20" s="25" t="s">
        <v>57</v>
      </c>
      <c r="D20" s="25" t="s">
        <v>58</v>
      </c>
      <c r="E20" s="25" t="s">
        <v>11</v>
      </c>
      <c r="F20" s="25" t="s">
        <v>13</v>
      </c>
      <c r="G20" s="25" t="s">
        <v>13</v>
      </c>
      <c r="H20" s="2" t="s">
        <v>64</v>
      </c>
      <c r="I20" s="2" t="s">
        <v>64</v>
      </c>
      <c r="J20" s="2" t="s">
        <v>64</v>
      </c>
      <c r="K20" s="2" t="s">
        <v>64</v>
      </c>
      <c r="L20" s="2" t="s">
        <v>64</v>
      </c>
      <c r="M20" s="2" t="s">
        <v>64</v>
      </c>
    </row>
    <row r="21" spans="1:13" x14ac:dyDescent="0.25">
      <c r="A21" s="5" t="s">
        <v>65</v>
      </c>
      <c r="B21" s="3">
        <f>EDATE(B4,54)</f>
        <v>45597</v>
      </c>
      <c r="C21" s="3">
        <f>EDATE(B4,53)</f>
        <v>45566</v>
      </c>
      <c r="D21" s="3">
        <f>EDATE(B4,55)</f>
        <v>45627</v>
      </c>
      <c r="E21" s="3">
        <f>EDATE(B4,60)</f>
        <v>45778</v>
      </c>
      <c r="F21" s="3">
        <f>EDATE(B4,59)</f>
        <v>45748</v>
      </c>
      <c r="G21" s="3">
        <f>EDATE(B4,61)</f>
        <v>45809</v>
      </c>
      <c r="H21" s="2" t="s">
        <v>64</v>
      </c>
      <c r="I21" s="2" t="s">
        <v>64</v>
      </c>
      <c r="J21" s="2" t="s">
        <v>64</v>
      </c>
      <c r="K21" s="2" t="s">
        <v>64</v>
      </c>
      <c r="L21" s="2" t="s">
        <v>64</v>
      </c>
      <c r="M21" s="2" t="s">
        <v>64</v>
      </c>
    </row>
    <row r="22" spans="1:13" x14ac:dyDescent="0.25">
      <c r="A22" s="21"/>
      <c r="B22" s="19"/>
      <c r="C22" s="19"/>
      <c r="D22" s="19"/>
      <c r="E22" s="19"/>
      <c r="F22" s="19"/>
      <c r="G22" s="19"/>
      <c r="H22" s="2"/>
      <c r="I22" s="2"/>
      <c r="J22" s="2"/>
      <c r="K22" s="2"/>
      <c r="L22" s="2"/>
      <c r="M22" s="2"/>
    </row>
    <row r="23" spans="1:13" ht="30" x14ac:dyDescent="0.25">
      <c r="A23" s="27" t="s">
        <v>31</v>
      </c>
      <c r="B23" s="25" t="s">
        <v>12</v>
      </c>
      <c r="C23" s="25" t="s">
        <v>59</v>
      </c>
      <c r="D23" s="25" t="s">
        <v>60</v>
      </c>
      <c r="E23" s="2" t="s">
        <v>64</v>
      </c>
      <c r="F23" s="2" t="s">
        <v>64</v>
      </c>
      <c r="G23" s="2" t="s">
        <v>64</v>
      </c>
      <c r="H23" s="2" t="s">
        <v>64</v>
      </c>
      <c r="I23" s="2" t="s">
        <v>64</v>
      </c>
      <c r="J23" s="2" t="s">
        <v>64</v>
      </c>
      <c r="K23" s="2" t="s">
        <v>64</v>
      </c>
      <c r="L23" s="2" t="s">
        <v>64</v>
      </c>
      <c r="M23" s="2" t="s">
        <v>64</v>
      </c>
    </row>
    <row r="24" spans="1:13" x14ac:dyDescent="0.25">
      <c r="A24" s="5" t="s">
        <v>65</v>
      </c>
      <c r="B24" s="3">
        <f>EDATE(B4,66)</f>
        <v>45962</v>
      </c>
      <c r="C24" s="3">
        <f>EDATE(B4,65)</f>
        <v>45931</v>
      </c>
      <c r="D24" s="3">
        <f>EDATE(B4,67)</f>
        <v>45992</v>
      </c>
      <c r="E24" s="2" t="s">
        <v>64</v>
      </c>
      <c r="F24" s="2" t="s">
        <v>64</v>
      </c>
      <c r="G24" s="2" t="s">
        <v>64</v>
      </c>
      <c r="H24" s="2" t="s">
        <v>64</v>
      </c>
      <c r="I24" s="2" t="s">
        <v>64</v>
      </c>
      <c r="J24" s="2" t="s">
        <v>64</v>
      </c>
      <c r="K24" s="2" t="s">
        <v>64</v>
      </c>
      <c r="L24" s="2" t="s">
        <v>64</v>
      </c>
      <c r="M24" s="2" t="s">
        <v>64</v>
      </c>
    </row>
    <row r="25" spans="1:13" x14ac:dyDescent="0.25">
      <c r="A25" s="6" t="s">
        <v>62</v>
      </c>
      <c r="B25" s="7"/>
      <c r="C25" s="8"/>
      <c r="D25" s="8"/>
      <c r="E25" s="8"/>
      <c r="F25" s="8"/>
      <c r="G25" s="8"/>
      <c r="H25" s="8"/>
      <c r="I25" s="8"/>
      <c r="J25" s="8"/>
      <c r="K25" s="2" t="s">
        <v>64</v>
      </c>
      <c r="L25" s="2" t="s">
        <v>64</v>
      </c>
      <c r="M25" s="2" t="s">
        <v>64</v>
      </c>
    </row>
  </sheetData>
  <mergeCells count="2">
    <mergeCell ref="A2:M2"/>
    <mergeCell ref="A1:M1"/>
  </mergeCells>
  <conditionalFormatting sqref="B5:B6">
    <cfRule type="expression" dxfId="1" priority="7">
      <formula>$B$5 &lt; TODAY()</formula>
    </cfRule>
  </conditionalFormatting>
  <conditionalFormatting sqref="B8:B9 E8:E9 H8:H9 K8:K9 B11:B12 E11:E12 B14:B16 E14:E16 B18:B19 E18:E19 B21:B22 E21:E22 B24">
    <cfRule type="cellIs" dxfId="0" priority="1" operator="between">
      <formula>$B$5 - 30</formula>
      <formula>$B$5 + 30</formula>
    </cfRule>
  </conditionalFormatting>
  <dataValidations count="2">
    <dataValidation type="date" errorStyle="warning" operator="greaterThan" allowBlank="1" showInputMessage="1" showErrorMessage="1" errorTitle="Date entered is in the past" error="Please enter today's date or a date in the future_x000a_" prompt="Enter the date for the planned visit." sqref="B5:B6" xr:uid="{00000000-0002-0000-0000-000000000000}">
      <formula1>TODAY()</formula1>
    </dataValidation>
    <dataValidation allowBlank="1" showInputMessage="1" showErrorMessage="1" prompt="Enter the child's date of birth starting with MM/DD/YY." sqref="B4" xr:uid="{00000000-0002-0000-0000-000001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16"/>
  <sheetViews>
    <sheetView workbookViewId="0">
      <selection activeCell="A2" sqref="A2:B2"/>
    </sheetView>
  </sheetViews>
  <sheetFormatPr defaultColWidth="0" defaultRowHeight="15" zeroHeight="1" x14ac:dyDescent="0.25"/>
  <cols>
    <col min="1" max="1" width="21.85546875" style="1" customWidth="1"/>
    <col min="2" max="2" width="34.42578125" style="1" customWidth="1"/>
    <col min="3" max="16383" width="8.85546875" style="1" hidden="1"/>
    <col min="16384" max="16384" width="17" style="1" hidden="1"/>
  </cols>
  <sheetData>
    <row r="1" spans="1:9" ht="40.5" customHeight="1" x14ac:dyDescent="0.4">
      <c r="A1" s="9" t="s">
        <v>32</v>
      </c>
      <c r="B1" s="9"/>
      <c r="C1" s="9"/>
      <c r="D1" s="9"/>
      <c r="E1" s="9"/>
      <c r="F1" s="9"/>
      <c r="G1" s="9"/>
      <c r="H1" s="9"/>
    </row>
    <row r="2" spans="1:9" ht="97.5" customHeight="1" x14ac:dyDescent="0.3">
      <c r="A2" s="33" t="s">
        <v>34</v>
      </c>
      <c r="B2" s="33"/>
      <c r="C2" s="10"/>
      <c r="D2" s="10"/>
      <c r="E2" s="10"/>
      <c r="F2" s="10"/>
      <c r="G2" s="11"/>
      <c r="H2" s="11"/>
      <c r="I2" s="11"/>
    </row>
    <row r="3" spans="1:9" ht="15.75" x14ac:dyDescent="0.25">
      <c r="A3" s="29" t="s">
        <v>63</v>
      </c>
      <c r="B3" s="12">
        <v>43832</v>
      </c>
    </row>
    <row r="4" spans="1:9" ht="15.75" x14ac:dyDescent="0.25">
      <c r="A4" s="30" t="s">
        <v>19</v>
      </c>
      <c r="B4" s="30" t="s">
        <v>20</v>
      </c>
    </row>
    <row r="5" spans="1:9" ht="15.75" x14ac:dyDescent="0.25">
      <c r="A5" s="13" t="s">
        <v>21</v>
      </c>
      <c r="B5" s="14">
        <f>EDATE(B3,6)</f>
        <v>44014</v>
      </c>
    </row>
    <row r="6" spans="1:9" ht="15.75" x14ac:dyDescent="0.25">
      <c r="A6" s="13" t="s">
        <v>22</v>
      </c>
      <c r="B6" s="14">
        <f>EDATE(B3,12)</f>
        <v>44198</v>
      </c>
    </row>
    <row r="7" spans="1:9" ht="15.75" x14ac:dyDescent="0.25">
      <c r="A7" s="13" t="s">
        <v>23</v>
      </c>
      <c r="B7" s="14">
        <f>EDATE(B3, 18)</f>
        <v>44379</v>
      </c>
    </row>
    <row r="8" spans="1:9" ht="15.75" x14ac:dyDescent="0.25">
      <c r="A8" s="13" t="s">
        <v>24</v>
      </c>
      <c r="B8" s="14">
        <f>EDATE(B3,24)</f>
        <v>44563</v>
      </c>
    </row>
    <row r="9" spans="1:9" ht="15.75" x14ac:dyDescent="0.25">
      <c r="A9" s="13" t="s">
        <v>25</v>
      </c>
      <c r="B9" s="14">
        <f>EDATE(B3,30)</f>
        <v>44744</v>
      </c>
    </row>
    <row r="10" spans="1:9" ht="15.75" x14ac:dyDescent="0.25">
      <c r="A10" s="13" t="s">
        <v>26</v>
      </c>
      <c r="B10" s="14">
        <f>EDATE(B3,36)</f>
        <v>44928</v>
      </c>
    </row>
    <row r="11" spans="1:9" ht="15.75" x14ac:dyDescent="0.25">
      <c r="A11" s="13" t="s">
        <v>27</v>
      </c>
      <c r="B11" s="14">
        <f>EDATE(B3,42)</f>
        <v>45109</v>
      </c>
    </row>
    <row r="12" spans="1:9" ht="15.75" x14ac:dyDescent="0.25">
      <c r="A12" s="13" t="s">
        <v>28</v>
      </c>
      <c r="B12" s="14">
        <f>EDATE(B3,48)</f>
        <v>45293</v>
      </c>
    </row>
    <row r="13" spans="1:9" ht="15.75" x14ac:dyDescent="0.25">
      <c r="A13" s="13" t="s">
        <v>29</v>
      </c>
      <c r="B13" s="14">
        <f>EDATE(B3,54)</f>
        <v>45475</v>
      </c>
    </row>
    <row r="14" spans="1:9" ht="15.75" x14ac:dyDescent="0.25">
      <c r="A14" s="13" t="s">
        <v>30</v>
      </c>
      <c r="B14" s="14">
        <f>EDATE(B3,60)</f>
        <v>45659</v>
      </c>
    </row>
    <row r="15" spans="1:9" ht="15.75" x14ac:dyDescent="0.25">
      <c r="A15" s="13" t="s">
        <v>33</v>
      </c>
      <c r="B15" s="14">
        <f>EDATE(B3,66)</f>
        <v>45840</v>
      </c>
    </row>
    <row r="16" spans="1:9" ht="15.75" x14ac:dyDescent="0.25">
      <c r="A16" s="15" t="s">
        <v>62</v>
      </c>
      <c r="B16" s="16"/>
    </row>
  </sheetData>
  <mergeCells count="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Visit Date Calculator</vt:lpstr>
      <vt:lpstr>Demographic Updates Calculator</vt:lpstr>
      <vt:lpstr>'Visit Date Calculator'!_1st_Year_Visits1.a5.m6.2</vt:lpstr>
      <vt:lpstr>'Visit Date Calculator'!_2nd_Year_Visits1.a7.g8.2</vt:lpstr>
      <vt:lpstr>'Visit Date Calculator'!_3rd_Year_Visits1.a9.g10.2</vt:lpstr>
      <vt:lpstr>'Visit Date Calculator'!_4th_Year_Visits1.a11.g12.2</vt:lpstr>
      <vt:lpstr>'Visit Date Calculator'!_5th_Year_Visits1.a13.g14.2</vt:lpstr>
      <vt:lpstr>_6th_Year_Visits1.a15.d16.2</vt:lpstr>
      <vt:lpstr>'Demographic Updates Calculator'!Print_Area</vt:lpstr>
      <vt:lpstr>'Visit Date Calculator'!Print_Area</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Visit Date Calculator for Family Home Visits</dc:title>
  <dc:subject>Visit Date Calculator for Family Home Visits</dc:subject>
  <dc:creator>MDH FHV</dc:creator>
  <cp:lastModifiedBy>Sue Manning</cp:lastModifiedBy>
  <dcterms:created xsi:type="dcterms:W3CDTF">2019-11-14T16:51:12Z</dcterms:created>
  <dcterms:modified xsi:type="dcterms:W3CDTF">2022-03-23T13:19:33Z</dcterms:modified>
</cp:coreProperties>
</file>