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CCBA84C4-C594-4400-835C-ABCE2E32656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xhibit" sheetId="1" r:id="rId1"/>
    <sheet name="Explanations" sheetId="3" r:id="rId2"/>
    <sheet name="Instructions" sheetId="2" r:id="rId3"/>
  </sheets>
  <definedNames>
    <definedName name="ID" localSheetId="0" hidden="1">"47144b33-da0b-466c-9aa6-1c65e5a68508"</definedName>
    <definedName name="ID" localSheetId="1" hidden="1">"4ea8b6e0-80c1-4c16-802d-d99176284cdc"</definedName>
    <definedName name="ID" localSheetId="2" hidden="1">"56682ff9-e2ab-4232-af2c-2a3a4dd124ef"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2" i="1"/>
  <c r="J33" i="1"/>
  <c r="J34" i="1"/>
  <c r="J35" i="1"/>
  <c r="J36" i="1"/>
  <c r="J37" i="1"/>
  <c r="J16" i="1"/>
  <c r="J27" i="1"/>
  <c r="J38" i="1" l="1"/>
  <c r="J45" i="1" s="1"/>
  <c r="E39" i="1" l="1"/>
  <c r="C39" i="1" s="1"/>
  <c r="E44" i="1"/>
  <c r="C44" i="1" s="1"/>
  <c r="E43" i="1"/>
  <c r="E42" i="1"/>
  <c r="C42" i="1" s="1"/>
  <c r="E41" i="1"/>
  <c r="C41" i="1" s="1"/>
  <c r="E40" i="1"/>
  <c r="C40" i="1" s="1"/>
  <c r="S16" i="1"/>
  <c r="Q16" i="1"/>
  <c r="H16" i="1"/>
  <c r="C43" i="1" l="1"/>
  <c r="E9" i="1" l="1"/>
  <c r="C9" i="1" l="1"/>
  <c r="D16" i="1"/>
  <c r="E13" i="1" l="1"/>
  <c r="C13" i="1" s="1"/>
  <c r="E12" i="1" l="1"/>
  <c r="C12" i="1" s="1"/>
  <c r="E10" i="1" l="1"/>
  <c r="C10" i="1" l="1"/>
  <c r="E11" i="1" l="1"/>
  <c r="C11" i="1" l="1"/>
  <c r="P16" i="1" l="1"/>
  <c r="M16" i="1"/>
  <c r="K16" i="1"/>
  <c r="N16" i="1"/>
  <c r="O16" i="1"/>
  <c r="R16" i="1"/>
  <c r="L16" i="1"/>
  <c r="E14" i="1" l="1"/>
  <c r="F16" i="1"/>
  <c r="C14" i="1" l="1"/>
  <c r="I16" i="1"/>
  <c r="G16" i="1" l="1"/>
  <c r="E15" i="1"/>
  <c r="C15" i="1" l="1"/>
  <c r="C16" i="1" s="1"/>
  <c r="E16" i="1"/>
  <c r="D31" i="1" l="1"/>
  <c r="D27" i="1" l="1"/>
  <c r="P32" i="1"/>
  <c r="P33" i="1"/>
  <c r="P37" i="1"/>
  <c r="D37" i="1"/>
  <c r="P35" i="1"/>
  <c r="D33" i="1"/>
  <c r="R31" i="1"/>
  <c r="L33" i="1"/>
  <c r="D36" i="1"/>
  <c r="R33" i="1"/>
  <c r="L35" i="1"/>
  <c r="L37" i="1"/>
  <c r="P36" i="1"/>
  <c r="D32" i="1"/>
  <c r="D35" i="1"/>
  <c r="L31" i="1"/>
  <c r="L32" i="1"/>
  <c r="R32" i="1"/>
  <c r="R37" i="1"/>
  <c r="L34" i="1"/>
  <c r="R35" i="1"/>
  <c r="D34" i="1"/>
  <c r="R34" i="1"/>
  <c r="F31" i="1"/>
  <c r="R36" i="1"/>
  <c r="P31" i="1"/>
  <c r="P34" i="1"/>
  <c r="L36" i="1"/>
  <c r="D38" i="1" l="1"/>
  <c r="D45" i="1" s="1"/>
  <c r="P38" i="1"/>
  <c r="P45" i="1" s="1"/>
  <c r="P27" i="1"/>
  <c r="F32" i="1"/>
  <c r="L27" i="1"/>
  <c r="L38" i="1"/>
  <c r="L45" i="1" s="1"/>
  <c r="F37" i="1"/>
  <c r="F33" i="1"/>
  <c r="R27" i="1"/>
  <c r="F27" i="1"/>
  <c r="F36" i="1"/>
  <c r="F34" i="1"/>
  <c r="R38" i="1"/>
  <c r="R45" i="1" s="1"/>
  <c r="F35" i="1"/>
  <c r="F38" i="1" l="1"/>
  <c r="F45" i="1" s="1"/>
  <c r="I31" i="1"/>
  <c r="M36" i="1"/>
  <c r="O33" i="1"/>
  <c r="M33" i="1"/>
  <c r="G34" i="1"/>
  <c r="I36" i="1"/>
  <c r="M31" i="1"/>
  <c r="G36" i="1"/>
  <c r="O31" i="1"/>
  <c r="G37" i="1"/>
  <c r="I33" i="1"/>
  <c r="G32" i="1"/>
  <c r="I35" i="1"/>
  <c r="O35" i="1"/>
  <c r="I37" i="1"/>
  <c r="G35" i="1"/>
  <c r="M37" i="1"/>
  <c r="O37" i="1"/>
  <c r="G33" i="1"/>
  <c r="O36" i="1"/>
  <c r="M32" i="1"/>
  <c r="O34" i="1"/>
  <c r="M35" i="1"/>
  <c r="S36" i="1"/>
  <c r="S31" i="1"/>
  <c r="S34" i="1"/>
  <c r="S35" i="1"/>
  <c r="S33" i="1"/>
  <c r="S37" i="1"/>
  <c r="I27" i="1" l="1"/>
  <c r="O27" i="1"/>
  <c r="M27" i="1"/>
  <c r="S27" i="1"/>
  <c r="G31" i="1"/>
  <c r="G38" i="1" s="1"/>
  <c r="G45" i="1" s="1"/>
  <c r="I34" i="1"/>
  <c r="M34" i="1"/>
  <c r="M38" i="1" s="1"/>
  <c r="M45" i="1" s="1"/>
  <c r="G27" i="1"/>
  <c r="S32" i="1"/>
  <c r="S38" i="1" s="1"/>
  <c r="S45" i="1" s="1"/>
  <c r="O32" i="1"/>
  <c r="O38" i="1" s="1"/>
  <c r="O45" i="1" s="1"/>
  <c r="I32" i="1"/>
  <c r="I38" i="1" l="1"/>
  <c r="I45" i="1" s="1"/>
  <c r="Q31" i="1" l="1"/>
  <c r="Q37" i="1"/>
  <c r="K31" i="1"/>
  <c r="Q34" i="1"/>
  <c r="Q33" i="1"/>
  <c r="Q36" i="1"/>
  <c r="Q35" i="1"/>
  <c r="H34" i="1"/>
  <c r="H31" i="1"/>
  <c r="H33" i="1"/>
  <c r="N37" i="1"/>
  <c r="N31" i="1"/>
  <c r="N33" i="1"/>
  <c r="H36" i="1"/>
  <c r="H35" i="1"/>
  <c r="H37" i="1"/>
  <c r="N35" i="1"/>
  <c r="N34" i="1"/>
  <c r="K33" i="1"/>
  <c r="K36" i="1"/>
  <c r="K32" i="1"/>
  <c r="K37" i="1"/>
  <c r="K35" i="1"/>
  <c r="E23" i="1" l="1"/>
  <c r="C23" i="1" s="1"/>
  <c r="H27" i="1"/>
  <c r="E24" i="1"/>
  <c r="C24" i="1" s="1"/>
  <c r="Q27" i="1"/>
  <c r="E26" i="1"/>
  <c r="E37" i="1" s="1"/>
  <c r="C37" i="1" s="1"/>
  <c r="E22" i="1"/>
  <c r="E33" i="1" s="1"/>
  <c r="C33" i="1" s="1"/>
  <c r="E25" i="1"/>
  <c r="C25" i="1" s="1"/>
  <c r="E20" i="1"/>
  <c r="E31" i="1" s="1"/>
  <c r="H32" i="1"/>
  <c r="H38" i="1" s="1"/>
  <c r="H45" i="1" s="1"/>
  <c r="N27" i="1"/>
  <c r="N32" i="1"/>
  <c r="Q32" i="1"/>
  <c r="Q38" i="1" s="1"/>
  <c r="Q45" i="1" s="1"/>
  <c r="K27" i="1"/>
  <c r="N36" i="1"/>
  <c r="E21" i="1"/>
  <c r="K34" i="1"/>
  <c r="K38" i="1" s="1"/>
  <c r="K45" i="1" s="1"/>
  <c r="E34" i="1" l="1"/>
  <c r="C34" i="1" s="1"/>
  <c r="E35" i="1"/>
  <c r="C35" i="1" s="1"/>
  <c r="E36" i="1"/>
  <c r="C36" i="1" s="1"/>
  <c r="N38" i="1"/>
  <c r="N45" i="1" s="1"/>
  <c r="C26" i="1"/>
  <c r="C20" i="1"/>
  <c r="C22" i="1"/>
  <c r="E32" i="1"/>
  <c r="C32" i="1" s="1"/>
  <c r="C21" i="1"/>
  <c r="E27" i="1"/>
  <c r="C31" i="1"/>
  <c r="C27" i="1" l="1"/>
  <c r="E38" i="1"/>
  <c r="E45" i="1" s="1"/>
  <c r="C38" i="1"/>
  <c r="C45" i="1" s="1"/>
</calcChain>
</file>

<file path=xl/sharedStrings.xml><?xml version="1.0" encoding="utf-8"?>
<sst xmlns="http://schemas.openxmlformats.org/spreadsheetml/2006/main" count="107" uniqueCount="57">
  <si>
    <t>Non MN products</t>
  </si>
  <si>
    <t>Total MN products</t>
  </si>
  <si>
    <t>Medicare Cost</t>
  </si>
  <si>
    <t>MSHO</t>
  </si>
  <si>
    <t>SNBC MA only</t>
  </si>
  <si>
    <t>SNBC Integrated</t>
  </si>
  <si>
    <t>PMAP</t>
  </si>
  <si>
    <t>MNCare</t>
  </si>
  <si>
    <t>Dental</t>
  </si>
  <si>
    <t>Other</t>
  </si>
  <si>
    <t>Admin Services Only</t>
  </si>
  <si>
    <t>Sales expenses</t>
  </si>
  <si>
    <t>General business/office expense</t>
  </si>
  <si>
    <t>Consulting and professional fees</t>
  </si>
  <si>
    <t>Other expenses</t>
  </si>
  <si>
    <t>Commercial</t>
  </si>
  <si>
    <t>NAIC Total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</si>
  <si>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</si>
  <si>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</si>
  <si>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</si>
  <si>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</si>
  <si>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</si>
  <si>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</si>
  <si>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</si>
  <si>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</si>
  <si>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</si>
  <si>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</si>
  <si>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</si>
  <si>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</si>
  <si>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</si>
  <si>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</si>
  <si>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</si>
  <si>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</si>
  <si>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</si>
  <si>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</si>
  <si>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</si>
  <si>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</si>
  <si>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</si>
  <si>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</si>
  <si>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</si>
  <si>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</si>
  <si>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</si>
  <si>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</si>
  <si>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</si>
  <si>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</si>
  <si>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</si>
  <si>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</si>
  <si>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</si>
  <si>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MSC+</t>
  </si>
  <si>
    <t>Medicare Advantage</t>
  </si>
  <si>
    <t>Medicare Supplement</t>
  </si>
  <si>
    <t>Medicare Part D</t>
  </si>
  <si>
    <t>For Dental: Please use "Explanations" tab to clarify any overlap reporting of Dental in other columns.</t>
  </si>
  <si>
    <t>Please use the space below to explain any discrepancies between what is reported in Supplement Report #1 and Supplement Report #1a</t>
  </si>
  <si>
    <t>Medica Health Plans</t>
  </si>
  <si>
    <t>For the Year Ending December 31, 2023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</si>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</sst>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Fill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165" fontId="2" fillId="0" borderId="3" xfId="1" applyNumberFormat="1" applyFont="1" applyBorder="1" applyAlignment="1">
      <alignment horizontal="center" vertical="top" wrapText="1"/>
    </xf>
    <xf numFmtId="165" fontId="3" fillId="2" borderId="3" xfId="1" applyNumberFormat="1" applyFont="1" applyFill="1" applyBorder="1" applyAlignment="1">
      <alignment horizontal="center" vertical="top" wrapText="1"/>
    </xf>
    <xf numFmtId="0" fontId="14" fillId="0" borderId="0" xfId="0" applyFont="1"/>
    <xf numFmtId="0" fontId="0" fillId="0" borderId="0" xfId="0" applyAlignment="1">
      <alignment horizontal="left" vertic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5" xfId="4" xr:uid="{00000000-0005-0000-0000-000004000000}"/>
    <cellStyle name="Percent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topLeftCell="E1" zoomScale="80" zoomScaleNormal="80" workbookViewId="0">
      <selection activeCell="T1" sqref="T1:XFD1048576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5.140625" customWidth="1"/>
    <col min="4" max="4" width="12.7109375" customWidth="1"/>
    <col min="5" max="5" width="14.85546875" customWidth="1"/>
    <col min="6" max="6" width="16.28515625" bestFit="1" customWidth="1"/>
    <col min="7" max="7" width="21.85546875" customWidth="1"/>
    <col min="8" max="10" width="12.7109375" customWidth="1"/>
    <col min="11" max="11" width="16.5703125" bestFit="1" customWidth="1"/>
    <col min="12" max="12" width="15" customWidth="1"/>
    <col min="13" max="13" width="15.28515625" customWidth="1"/>
    <col min="14" max="14" width="12.7109375" customWidth="1"/>
    <col min="15" max="15" width="14.28515625" customWidth="1"/>
    <col min="16" max="19" width="12.7109375" customWidth="1"/>
    <col min="20" max="23" width="12.7109375" hidden="1"/>
    <col min="24" max="16384" width="9.140625" hidden="1"/>
  </cols>
  <sheetData>
    <row r="1" spans="1:20" ht="15.75" x14ac:dyDescent="0.25">
      <c r="F1" s="8"/>
      <c r="G1" s="23" t="s">
        <v>54</v>
      </c>
      <c r="H1" s="8"/>
      <c r="I1" s="8"/>
      <c r="J1" s="8"/>
      <c r="K1" s="8"/>
      <c r="L1" s="8"/>
      <c r="M1" s="8"/>
      <c r="O1" s="8"/>
    </row>
    <row r="2" spans="1:20" ht="23.25" x14ac:dyDescent="0.35">
      <c r="B2" s="20"/>
      <c r="C2" s="19"/>
      <c r="F2" s="8"/>
      <c r="G2" s="10" t="s">
        <v>21</v>
      </c>
      <c r="H2" s="8"/>
      <c r="I2" s="8"/>
      <c r="J2" s="8"/>
      <c r="K2" s="8"/>
      <c r="L2" s="8"/>
      <c r="M2" s="8"/>
      <c r="N2" s="8"/>
      <c r="O2" s="8"/>
    </row>
    <row r="3" spans="1:20" ht="15.75" x14ac:dyDescent="0.25">
      <c r="C3" s="32"/>
      <c r="F3" s="8"/>
      <c r="G3" s="10" t="s">
        <v>32</v>
      </c>
      <c r="H3" s="8"/>
      <c r="I3" s="8"/>
      <c r="J3" s="8"/>
      <c r="K3" s="8"/>
      <c r="L3" s="8"/>
      <c r="M3" s="8"/>
      <c r="N3" s="8"/>
      <c r="O3" s="8"/>
    </row>
    <row r="4" spans="1:20" ht="15.75" x14ac:dyDescent="0.25">
      <c r="F4" s="8"/>
      <c r="G4" s="10" t="s">
        <v>55</v>
      </c>
      <c r="H4" s="8"/>
      <c r="I4" s="8"/>
      <c r="J4" s="8"/>
      <c r="K4" s="8"/>
      <c r="L4" s="8"/>
      <c r="M4" s="8"/>
      <c r="N4" s="8"/>
      <c r="O4" s="8"/>
    </row>
    <row r="5" spans="1:20" ht="15.75" x14ac:dyDescent="0.25">
      <c r="F5" s="8"/>
      <c r="G5" s="11" t="s">
        <v>22</v>
      </c>
      <c r="H5" s="8"/>
      <c r="I5" s="8"/>
      <c r="J5" s="8"/>
      <c r="K5" s="8"/>
      <c r="L5" s="8"/>
      <c r="M5" s="8"/>
      <c r="N5" s="8"/>
      <c r="O5" s="8"/>
    </row>
    <row r="6" spans="1:20" ht="15.75" x14ac:dyDescent="0.25">
      <c r="A6" s="4"/>
      <c r="E6" s="9"/>
      <c r="F6" s="8"/>
      <c r="G6" s="12"/>
      <c r="H6" s="8"/>
      <c r="I6" s="8"/>
      <c r="J6" s="8"/>
      <c r="K6" s="8"/>
      <c r="L6" s="8"/>
      <c r="M6" s="8"/>
      <c r="N6" s="8"/>
      <c r="O6" s="8"/>
      <c r="Q6" s="34" t="s">
        <v>52</v>
      </c>
    </row>
    <row r="7" spans="1:20" ht="15.75" x14ac:dyDescent="0.25">
      <c r="A7" s="5"/>
      <c r="B7" s="5"/>
      <c r="C7" s="17">
        <v>1</v>
      </c>
      <c r="D7" s="18">
        <v>2</v>
      </c>
      <c r="E7" s="18">
        <v>3</v>
      </c>
      <c r="F7" s="17">
        <v>4</v>
      </c>
      <c r="G7" s="18">
        <v>5</v>
      </c>
      <c r="H7" s="18">
        <v>6</v>
      </c>
      <c r="I7" s="17">
        <v>7</v>
      </c>
      <c r="J7" s="18">
        <v>8</v>
      </c>
      <c r="K7" s="18">
        <v>9</v>
      </c>
      <c r="L7" s="17">
        <v>10</v>
      </c>
      <c r="M7" s="18">
        <v>11</v>
      </c>
      <c r="N7" s="18">
        <v>12</v>
      </c>
      <c r="O7" s="17">
        <v>13</v>
      </c>
      <c r="P7" s="18">
        <v>14</v>
      </c>
      <c r="Q7" s="18">
        <v>15</v>
      </c>
      <c r="R7" s="17">
        <v>16</v>
      </c>
      <c r="S7" s="33">
        <v>17</v>
      </c>
    </row>
    <row r="8" spans="1:20" ht="30.75" customHeight="1" x14ac:dyDescent="0.25">
      <c r="A8" s="14" t="s">
        <v>18</v>
      </c>
      <c r="B8" s="14" t="s">
        <v>23</v>
      </c>
      <c r="C8" s="14" t="s">
        <v>17</v>
      </c>
      <c r="D8" s="14" t="s">
        <v>0</v>
      </c>
      <c r="E8" s="14" t="s">
        <v>1</v>
      </c>
      <c r="F8" s="14" t="s">
        <v>15</v>
      </c>
      <c r="G8" s="14" t="s">
        <v>49</v>
      </c>
      <c r="H8" s="14" t="s">
        <v>2</v>
      </c>
      <c r="I8" s="14" t="s">
        <v>50</v>
      </c>
      <c r="J8" s="14" t="s">
        <v>51</v>
      </c>
      <c r="K8" s="14" t="s">
        <v>3</v>
      </c>
      <c r="L8" s="14" t="s">
        <v>4</v>
      </c>
      <c r="M8" s="14" t="s">
        <v>5</v>
      </c>
      <c r="N8" s="14" t="s">
        <v>6</v>
      </c>
      <c r="O8" s="14" t="s">
        <v>48</v>
      </c>
      <c r="P8" s="14" t="s">
        <v>7</v>
      </c>
      <c r="Q8" s="14" t="s">
        <v>8</v>
      </c>
      <c r="R8" s="14" t="s">
        <v>9</v>
      </c>
      <c r="S8" s="14" t="s">
        <v>10</v>
      </c>
      <c r="T8" s="1"/>
    </row>
    <row r="9" spans="1:20" ht="17.100000000000001" customHeight="1" x14ac:dyDescent="0.25">
      <c r="A9" s="14">
        <v>1</v>
      </c>
      <c r="B9" s="15" t="s">
        <v>47</v>
      </c>
      <c r="C9" s="35">
        <f>SUM(D9:E9)</f>
        <v>0</v>
      </c>
      <c r="D9" s="35">
        <v>0</v>
      </c>
      <c r="E9" s="35">
        <f t="shared" ref="E9:E15" si="0">SUM(F9:S9)</f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spans="1:20" ht="17.100000000000001" customHeight="1" x14ac:dyDescent="0.25">
      <c r="A10" s="14">
        <v>2</v>
      </c>
      <c r="B10" s="15" t="s">
        <v>11</v>
      </c>
      <c r="C10" s="35">
        <f t="shared" ref="C10:C15" si="1">SUM(D10:E10)</f>
        <v>10041462.460000003</v>
      </c>
      <c r="D10" s="35">
        <v>149318.88</v>
      </c>
      <c r="E10" s="35">
        <f t="shared" si="0"/>
        <v>9892143.5800000019</v>
      </c>
      <c r="F10" s="35">
        <v>0</v>
      </c>
      <c r="G10" s="35">
        <v>9635915.0900000017</v>
      </c>
      <c r="H10" s="35">
        <v>0</v>
      </c>
      <c r="I10" s="35">
        <v>256228.49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spans="1:20" ht="17.100000000000001" customHeight="1" x14ac:dyDescent="0.25">
      <c r="A11" s="14">
        <v>3</v>
      </c>
      <c r="B11" s="15" t="s">
        <v>12</v>
      </c>
      <c r="C11" s="35">
        <f t="shared" si="1"/>
        <v>-1932758.0999999987</v>
      </c>
      <c r="D11" s="35">
        <v>266020.29999999987</v>
      </c>
      <c r="E11" s="35">
        <f t="shared" si="0"/>
        <v>-2198778.3999999985</v>
      </c>
      <c r="F11" s="35">
        <v>-17054.289415853189</v>
      </c>
      <c r="G11" s="35">
        <v>-844627.30206015927</v>
      </c>
      <c r="H11" s="35">
        <v>0</v>
      </c>
      <c r="I11" s="35">
        <v>0</v>
      </c>
      <c r="J11" s="35">
        <v>0</v>
      </c>
      <c r="K11" s="35">
        <v>-749410.46612375381</v>
      </c>
      <c r="L11" s="35">
        <v>-48987.012857351074</v>
      </c>
      <c r="M11" s="35">
        <v>-271863.56048341381</v>
      </c>
      <c r="N11" s="35">
        <v>-135945.22925578698</v>
      </c>
      <c r="O11" s="35">
        <v>0</v>
      </c>
      <c r="P11" s="35">
        <v>-130890.53980368041</v>
      </c>
      <c r="Q11" s="35">
        <v>0</v>
      </c>
      <c r="R11" s="35">
        <v>0</v>
      </c>
      <c r="S11" s="35">
        <v>0</v>
      </c>
    </row>
    <row r="12" spans="1:20" ht="17.100000000000001" customHeight="1" x14ac:dyDescent="0.25">
      <c r="A12" s="14">
        <v>4</v>
      </c>
      <c r="B12" s="31" t="s">
        <v>43</v>
      </c>
      <c r="C12" s="35">
        <f t="shared" si="1"/>
        <v>10454994.01</v>
      </c>
      <c r="D12" s="35">
        <v>212985.87</v>
      </c>
      <c r="E12" s="35">
        <f t="shared" si="0"/>
        <v>10242008.140000001</v>
      </c>
      <c r="F12" s="35">
        <v>10594.63</v>
      </c>
      <c r="G12" s="35">
        <v>530940.78</v>
      </c>
      <c r="H12" s="35">
        <v>0</v>
      </c>
      <c r="I12" s="35">
        <v>38658.130000000005</v>
      </c>
      <c r="J12" s="35">
        <v>0</v>
      </c>
      <c r="K12" s="35">
        <v>3794352.8200000003</v>
      </c>
      <c r="L12" s="35">
        <v>144097.41</v>
      </c>
      <c r="M12" s="35">
        <v>3105261.4</v>
      </c>
      <c r="N12" s="35">
        <v>0</v>
      </c>
      <c r="O12" s="35">
        <v>1913608.2500000002</v>
      </c>
      <c r="P12" s="35">
        <v>704494.72</v>
      </c>
      <c r="Q12" s="35">
        <v>0</v>
      </c>
      <c r="R12" s="35">
        <v>0</v>
      </c>
      <c r="S12" s="35">
        <v>0</v>
      </c>
    </row>
    <row r="13" spans="1:20" ht="17.100000000000001" customHeight="1" x14ac:dyDescent="0.25">
      <c r="A13" s="14">
        <v>5</v>
      </c>
      <c r="B13" s="15" t="s">
        <v>13</v>
      </c>
      <c r="C13" s="35">
        <f t="shared" si="1"/>
        <v>0</v>
      </c>
      <c r="D13" s="35">
        <v>0</v>
      </c>
      <c r="E13" s="35">
        <f t="shared" si="0"/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spans="1:20" ht="17.100000000000001" customHeight="1" x14ac:dyDescent="0.25">
      <c r="A14" s="14">
        <v>6</v>
      </c>
      <c r="B14" s="15" t="s">
        <v>46</v>
      </c>
      <c r="C14" s="35">
        <f t="shared" si="1"/>
        <v>8190395.4199999999</v>
      </c>
      <c r="D14" s="35">
        <v>36938.499999999971</v>
      </c>
      <c r="E14" s="35">
        <f t="shared" si="0"/>
        <v>8153456.9199999999</v>
      </c>
      <c r="F14" s="35">
        <v>44021.665599300046</v>
      </c>
      <c r="G14" s="35">
        <v>-1388877.007938257</v>
      </c>
      <c r="H14" s="35">
        <v>1809.75</v>
      </c>
      <c r="I14" s="35">
        <v>0</v>
      </c>
      <c r="J14" s="35">
        <v>0</v>
      </c>
      <c r="K14" s="35">
        <v>4022374.9208998266</v>
      </c>
      <c r="L14" s="35">
        <v>123593.30048175271</v>
      </c>
      <c r="M14" s="35">
        <v>3518207.7537130397</v>
      </c>
      <c r="N14" s="35">
        <v>283313.61997405638</v>
      </c>
      <c r="O14" s="35">
        <v>399056.03</v>
      </c>
      <c r="P14" s="35">
        <v>1150434.6472702813</v>
      </c>
      <c r="Q14" s="35">
        <v>0</v>
      </c>
      <c r="R14" s="35">
        <v>-477.7600000000001</v>
      </c>
      <c r="S14" s="35">
        <v>0</v>
      </c>
    </row>
    <row r="15" spans="1:20" ht="17.100000000000001" customHeight="1" x14ac:dyDescent="0.25">
      <c r="A15" s="14">
        <v>7</v>
      </c>
      <c r="B15" s="15" t="s">
        <v>14</v>
      </c>
      <c r="C15" s="35">
        <f t="shared" si="1"/>
        <v>13279295.699999996</v>
      </c>
      <c r="D15" s="35">
        <v>0</v>
      </c>
      <c r="E15" s="35">
        <f t="shared" si="0"/>
        <v>13279295.699999996</v>
      </c>
      <c r="F15" s="35">
        <v>94791.663385838299</v>
      </c>
      <c r="G15" s="35">
        <v>3749235.055227052</v>
      </c>
      <c r="H15" s="35">
        <v>0</v>
      </c>
      <c r="I15" s="35">
        <v>0</v>
      </c>
      <c r="J15" s="35">
        <v>0</v>
      </c>
      <c r="K15" s="35">
        <v>3326574.9088289579</v>
      </c>
      <c r="L15" s="35">
        <v>3717449.548940294</v>
      </c>
      <c r="M15" s="35">
        <v>1206781.2498093462</v>
      </c>
      <c r="N15" s="35">
        <v>603450.32403460203</v>
      </c>
      <c r="O15" s="35">
        <v>0</v>
      </c>
      <c r="P15" s="35">
        <v>581012.94977390766</v>
      </c>
      <c r="Q15" s="35">
        <v>0</v>
      </c>
      <c r="R15" s="35">
        <v>0</v>
      </c>
      <c r="S15" s="35">
        <v>0</v>
      </c>
    </row>
    <row r="16" spans="1:20" s="1" customFormat="1" ht="17.100000000000001" customHeight="1" x14ac:dyDescent="0.25">
      <c r="A16" s="14">
        <v>8</v>
      </c>
      <c r="B16" s="16" t="s">
        <v>20</v>
      </c>
      <c r="C16" s="36">
        <f>SUM(C9:C15)</f>
        <v>40033389.490000002</v>
      </c>
      <c r="D16" s="36">
        <f t="shared" ref="D16:S16" si="2">SUM(D9:D15)</f>
        <v>665263.54999999981</v>
      </c>
      <c r="E16" s="36">
        <f t="shared" si="2"/>
        <v>39368125.939999998</v>
      </c>
      <c r="F16" s="36">
        <f t="shared" si="2"/>
        <v>132353.66956928515</v>
      </c>
      <c r="G16" s="36">
        <f t="shared" si="2"/>
        <v>11682586.615228638</v>
      </c>
      <c r="H16" s="36">
        <f t="shared" si="2"/>
        <v>1809.75</v>
      </c>
      <c r="I16" s="36">
        <f t="shared" si="2"/>
        <v>294886.62</v>
      </c>
      <c r="J16" s="36">
        <f t="shared" si="2"/>
        <v>0</v>
      </c>
      <c r="K16" s="36">
        <f t="shared" si="2"/>
        <v>10393892.18360503</v>
      </c>
      <c r="L16" s="36">
        <f t="shared" si="2"/>
        <v>3936153.2465646956</v>
      </c>
      <c r="M16" s="36">
        <f t="shared" si="2"/>
        <v>7558386.8430389715</v>
      </c>
      <c r="N16" s="36">
        <f>SUM(N9:N15)</f>
        <v>750818.71475287143</v>
      </c>
      <c r="O16" s="36">
        <f t="shared" si="2"/>
        <v>2312664.2800000003</v>
      </c>
      <c r="P16" s="36">
        <f t="shared" si="2"/>
        <v>2305051.7772405087</v>
      </c>
      <c r="Q16" s="36">
        <f t="shared" si="2"/>
        <v>0</v>
      </c>
      <c r="R16" s="36">
        <f t="shared" si="2"/>
        <v>-477.7600000000001</v>
      </c>
      <c r="S16" s="36">
        <f t="shared" si="2"/>
        <v>0</v>
      </c>
    </row>
    <row r="17" spans="1:21" ht="17.100000000000001" customHeight="1" x14ac:dyDescent="0.25">
      <c r="A17" s="5"/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4"/>
    </row>
    <row r="18" spans="1:21" ht="17.100000000000001" customHeight="1" x14ac:dyDescent="0.25">
      <c r="A18" s="5"/>
      <c r="B18" s="5"/>
      <c r="C18" s="17">
        <v>1</v>
      </c>
      <c r="D18" s="18">
        <v>2</v>
      </c>
      <c r="E18" s="18">
        <v>3</v>
      </c>
      <c r="F18" s="17">
        <v>4</v>
      </c>
      <c r="G18" s="18">
        <v>5</v>
      </c>
      <c r="H18" s="18">
        <v>6</v>
      </c>
      <c r="I18" s="17">
        <v>7</v>
      </c>
      <c r="J18" s="18">
        <v>8</v>
      </c>
      <c r="K18" s="18">
        <v>9</v>
      </c>
      <c r="L18" s="17">
        <v>10</v>
      </c>
      <c r="M18" s="18">
        <v>11</v>
      </c>
      <c r="N18" s="18">
        <v>12</v>
      </c>
      <c r="O18" s="17">
        <v>13</v>
      </c>
      <c r="P18" s="18">
        <v>14</v>
      </c>
      <c r="Q18" s="18">
        <v>15</v>
      </c>
      <c r="R18" s="17">
        <v>16</v>
      </c>
      <c r="S18" s="33">
        <v>17</v>
      </c>
      <c r="T18" s="1"/>
    </row>
    <row r="19" spans="1:21" ht="33" customHeight="1" x14ac:dyDescent="0.25">
      <c r="A19" s="14" t="s">
        <v>18</v>
      </c>
      <c r="B19" s="14" t="s">
        <v>24</v>
      </c>
      <c r="C19" s="14" t="s">
        <v>17</v>
      </c>
      <c r="D19" s="14" t="s">
        <v>0</v>
      </c>
      <c r="E19" s="14" t="s">
        <v>1</v>
      </c>
      <c r="F19" s="14" t="s">
        <v>15</v>
      </c>
      <c r="G19" s="14" t="s">
        <v>49</v>
      </c>
      <c r="H19" s="14" t="s">
        <v>2</v>
      </c>
      <c r="I19" s="14" t="s">
        <v>50</v>
      </c>
      <c r="J19" s="14" t="s">
        <v>51</v>
      </c>
      <c r="K19" s="14" t="s">
        <v>3</v>
      </c>
      <c r="L19" s="14" t="s">
        <v>4</v>
      </c>
      <c r="M19" s="14" t="s">
        <v>5</v>
      </c>
      <c r="N19" s="14" t="s">
        <v>6</v>
      </c>
      <c r="O19" s="14" t="s">
        <v>48</v>
      </c>
      <c r="P19" s="14" t="s">
        <v>7</v>
      </c>
      <c r="Q19" s="14" t="s">
        <v>8</v>
      </c>
      <c r="R19" s="14" t="s">
        <v>9</v>
      </c>
      <c r="S19" s="14" t="s">
        <v>10</v>
      </c>
    </row>
    <row r="20" spans="1:21" ht="17.100000000000001" customHeight="1" x14ac:dyDescent="0.25">
      <c r="A20" s="14">
        <v>9</v>
      </c>
      <c r="B20" s="15" t="s">
        <v>47</v>
      </c>
      <c r="C20" s="35">
        <f>SUM(D20:E20)</f>
        <v>40867709.903848931</v>
      </c>
      <c r="D20" s="35">
        <v>-372543.24816674215</v>
      </c>
      <c r="E20" s="35">
        <f t="shared" ref="E20:E26" si="3">SUM(F20:S20)</f>
        <v>41240253.152015671</v>
      </c>
      <c r="F20" s="35">
        <v>0</v>
      </c>
      <c r="G20" s="35">
        <v>12259609.774196357</v>
      </c>
      <c r="H20" s="35">
        <v>0</v>
      </c>
      <c r="I20" s="35">
        <v>1103292.369359355</v>
      </c>
      <c r="J20" s="35">
        <v>0</v>
      </c>
      <c r="K20" s="35">
        <v>14951932.754327793</v>
      </c>
      <c r="L20" s="35">
        <v>5784146.0196266957</v>
      </c>
      <c r="M20" s="35">
        <v>1527008.7769040286</v>
      </c>
      <c r="N20" s="35">
        <v>1698808.1912616142</v>
      </c>
      <c r="O20" s="35">
        <v>3578304.302796518</v>
      </c>
      <c r="P20" s="35">
        <v>337077.84391110204</v>
      </c>
      <c r="Q20" s="35">
        <v>0</v>
      </c>
      <c r="R20" s="35">
        <v>73.119632209886802</v>
      </c>
      <c r="S20" s="35">
        <v>0</v>
      </c>
    </row>
    <row r="21" spans="1:21" ht="17.100000000000001" customHeight="1" x14ac:dyDescent="0.25">
      <c r="A21" s="14">
        <v>10</v>
      </c>
      <c r="B21" s="15" t="s">
        <v>11</v>
      </c>
      <c r="C21" s="35">
        <f t="shared" ref="C21:C26" si="4">SUM(D21:E21)</f>
        <v>3754041.2238634336</v>
      </c>
      <c r="D21" s="35">
        <v>-30439.677995795024</v>
      </c>
      <c r="E21" s="35">
        <f t="shared" si="3"/>
        <v>3784480.9018592285</v>
      </c>
      <c r="F21" s="35">
        <v>0</v>
      </c>
      <c r="G21" s="35">
        <v>1125023.6239741694</v>
      </c>
      <c r="H21" s="35">
        <v>0</v>
      </c>
      <c r="I21" s="35">
        <v>101245.47212687074</v>
      </c>
      <c r="J21" s="35">
        <v>0</v>
      </c>
      <c r="K21" s="35">
        <v>1372089.1514913335</v>
      </c>
      <c r="L21" s="35">
        <v>530791.8470857495</v>
      </c>
      <c r="M21" s="35">
        <v>140128.51792793281</v>
      </c>
      <c r="N21" s="35">
        <v>155893.97892523283</v>
      </c>
      <c r="O21" s="35">
        <v>328369.08748006163</v>
      </c>
      <c r="P21" s="35">
        <v>30932.512902363251</v>
      </c>
      <c r="Q21" s="35">
        <v>0</v>
      </c>
      <c r="R21" s="35">
        <v>6.7099455143805882</v>
      </c>
      <c r="S21" s="35">
        <v>0</v>
      </c>
    </row>
    <row r="22" spans="1:21" ht="17.100000000000001" customHeight="1" x14ac:dyDescent="0.25">
      <c r="A22" s="14">
        <v>11</v>
      </c>
      <c r="B22" s="15" t="s">
        <v>12</v>
      </c>
      <c r="C22" s="35">
        <f t="shared" si="4"/>
        <v>14559590.726621807</v>
      </c>
      <c r="D22" s="35">
        <v>-142491.51079542021</v>
      </c>
      <c r="E22" s="35">
        <f t="shared" si="3"/>
        <v>14702082.237417227</v>
      </c>
      <c r="F22" s="35">
        <v>0</v>
      </c>
      <c r="G22" s="35">
        <v>4370530.6665914422</v>
      </c>
      <c r="H22" s="35">
        <v>0</v>
      </c>
      <c r="I22" s="35">
        <v>393321.91018432996</v>
      </c>
      <c r="J22" s="35">
        <v>0</v>
      </c>
      <c r="K22" s="35">
        <v>5330339.3689695448</v>
      </c>
      <c r="L22" s="35">
        <v>2062038.5170847289</v>
      </c>
      <c r="M22" s="35">
        <v>544376.11070298788</v>
      </c>
      <c r="N22" s="35">
        <v>605622.31859882595</v>
      </c>
      <c r="O22" s="35">
        <v>1275659.5827939773</v>
      </c>
      <c r="P22" s="35">
        <v>120167.69546309373</v>
      </c>
      <c r="Q22" s="35">
        <v>0</v>
      </c>
      <c r="R22" s="35">
        <v>26.067028297737664</v>
      </c>
      <c r="S22" s="35">
        <v>0</v>
      </c>
    </row>
    <row r="23" spans="1:21" ht="17.100000000000001" customHeight="1" x14ac:dyDescent="0.25">
      <c r="A23" s="14">
        <v>12</v>
      </c>
      <c r="B23" s="31" t="s">
        <v>43</v>
      </c>
      <c r="C23" s="35">
        <f t="shared" si="4"/>
        <v>232.39305767579214</v>
      </c>
      <c r="D23" s="35">
        <v>-1.7158970047785125</v>
      </c>
      <c r="E23" s="35">
        <f t="shared" si="3"/>
        <v>234.10895468057066</v>
      </c>
      <c r="F23" s="35">
        <v>0</v>
      </c>
      <c r="G23" s="35">
        <v>69.59424857188435</v>
      </c>
      <c r="H23" s="35">
        <v>0</v>
      </c>
      <c r="I23" s="35">
        <v>6.2630707514254018</v>
      </c>
      <c r="J23" s="35">
        <v>0</v>
      </c>
      <c r="K23" s="35">
        <v>84.877785174283758</v>
      </c>
      <c r="L23" s="35">
        <v>32.83491915976284</v>
      </c>
      <c r="M23" s="35">
        <v>8.6683858906328322</v>
      </c>
      <c r="N23" s="35">
        <v>9.6436413324880146</v>
      </c>
      <c r="O23" s="35">
        <v>20.312995576646614</v>
      </c>
      <c r="P23" s="35">
        <v>1.9134931445044168</v>
      </c>
      <c r="Q23" s="35">
        <v>0</v>
      </c>
      <c r="R23" s="35">
        <v>4.1507894241545702E-4</v>
      </c>
      <c r="S23" s="35">
        <v>0</v>
      </c>
    </row>
    <row r="24" spans="1:21" ht="17.100000000000001" customHeight="1" x14ac:dyDescent="0.25">
      <c r="A24" s="14">
        <v>13</v>
      </c>
      <c r="B24" s="15" t="s">
        <v>13</v>
      </c>
      <c r="C24" s="35">
        <f t="shared" si="4"/>
        <v>1363993.7847371562</v>
      </c>
      <c r="D24" s="35">
        <v>-15045.687197284187</v>
      </c>
      <c r="E24" s="35">
        <f t="shared" si="3"/>
        <v>1379039.4719344403</v>
      </c>
      <c r="F24" s="35">
        <v>0</v>
      </c>
      <c r="G24" s="35">
        <v>409951.06714818318</v>
      </c>
      <c r="H24" s="35">
        <v>0</v>
      </c>
      <c r="I24" s="35">
        <v>36893.171359115622</v>
      </c>
      <c r="J24" s="35">
        <v>0</v>
      </c>
      <c r="K24" s="35">
        <v>499980.08920853748</v>
      </c>
      <c r="L24" s="35">
        <v>193416.990994097</v>
      </c>
      <c r="M24" s="35">
        <v>51061.892602326661</v>
      </c>
      <c r="N24" s="35">
        <v>56806.720908327283</v>
      </c>
      <c r="O24" s="35">
        <v>119655.49430455086</v>
      </c>
      <c r="P24" s="35">
        <v>11271.600350136214</v>
      </c>
      <c r="Q24" s="35">
        <v>0</v>
      </c>
      <c r="R24" s="35">
        <v>2.4450591663216881</v>
      </c>
      <c r="S24" s="35">
        <v>0</v>
      </c>
    </row>
    <row r="25" spans="1:21" ht="17.100000000000001" customHeight="1" x14ac:dyDescent="0.25">
      <c r="A25" s="14">
        <v>14</v>
      </c>
      <c r="B25" s="15" t="s">
        <v>46</v>
      </c>
      <c r="C25" s="35">
        <f t="shared" si="4"/>
        <v>13831923.050057555</v>
      </c>
      <c r="D25" s="35">
        <v>-104288.8491899597</v>
      </c>
      <c r="E25" s="35">
        <f t="shared" si="3"/>
        <v>13936211.899247514</v>
      </c>
      <c r="F25" s="35">
        <v>0</v>
      </c>
      <c r="G25" s="35">
        <v>4142858.1678562216</v>
      </c>
      <c r="H25" s="35">
        <v>0</v>
      </c>
      <c r="I25" s="35">
        <v>372832.73188305629</v>
      </c>
      <c r="J25" s="35">
        <v>0</v>
      </c>
      <c r="K25" s="35">
        <v>5052667.8970550196</v>
      </c>
      <c r="L25" s="35">
        <v>1954621.4784029967</v>
      </c>
      <c r="M25" s="35">
        <v>516018.11968763819</v>
      </c>
      <c r="N25" s="35">
        <v>574073.85067038843</v>
      </c>
      <c r="O25" s="35">
        <v>1209207.1020985974</v>
      </c>
      <c r="P25" s="35">
        <v>113907.84246572929</v>
      </c>
      <c r="Q25" s="35">
        <v>0</v>
      </c>
      <c r="R25" s="35">
        <v>24.709127868731837</v>
      </c>
      <c r="S25" s="35">
        <v>0</v>
      </c>
    </row>
    <row r="26" spans="1:21" ht="17.100000000000001" customHeight="1" x14ac:dyDescent="0.25">
      <c r="A26" s="14">
        <v>15</v>
      </c>
      <c r="B26" s="15" t="s">
        <v>14</v>
      </c>
      <c r="C26" s="35">
        <f t="shared" si="4"/>
        <v>63469.188905865798</v>
      </c>
      <c r="D26" s="35">
        <v>-452.86075779381702</v>
      </c>
      <c r="E26" s="35">
        <f t="shared" si="3"/>
        <v>63922.049663659614</v>
      </c>
      <c r="F26" s="35">
        <v>0</v>
      </c>
      <c r="G26" s="35">
        <v>19002.293268050998</v>
      </c>
      <c r="H26" s="35">
        <v>0</v>
      </c>
      <c r="I26" s="35">
        <v>1710.0940037337859</v>
      </c>
      <c r="J26" s="35">
        <v>0</v>
      </c>
      <c r="K26" s="35">
        <v>23175.371513041406</v>
      </c>
      <c r="L26" s="35">
        <v>8965.3782619994781</v>
      </c>
      <c r="M26" s="35">
        <v>2366.8509141858322</v>
      </c>
      <c r="N26" s="35">
        <v>2633.138578722549</v>
      </c>
      <c r="O26" s="35">
        <v>5546.3419322843392</v>
      </c>
      <c r="P26" s="35">
        <v>522.46785681895471</v>
      </c>
      <c r="Q26" s="35">
        <v>0</v>
      </c>
      <c r="R26" s="35">
        <v>0.11333482227376832</v>
      </c>
      <c r="S26" s="35">
        <v>0</v>
      </c>
    </row>
    <row r="27" spans="1:21" s="1" customFormat="1" ht="17.100000000000001" customHeight="1" x14ac:dyDescent="0.25">
      <c r="A27" s="14">
        <v>16</v>
      </c>
      <c r="B27" s="16" t="s">
        <v>19</v>
      </c>
      <c r="C27" s="36">
        <f>SUM(C20:C26)</f>
        <v>74440960.271092415</v>
      </c>
      <c r="D27" s="36">
        <f t="shared" ref="D27" si="5">SUM(D20:D26)</f>
        <v>-665263.54999999993</v>
      </c>
      <c r="E27" s="36">
        <f t="shared" ref="E27" si="6">SUM(E20:E26)</f>
        <v>75106223.821092427</v>
      </c>
      <c r="F27" s="36">
        <f t="shared" ref="F27" si="7">SUM(F20:F26)</f>
        <v>0</v>
      </c>
      <c r="G27" s="36">
        <f t="shared" ref="G27" si="8">SUM(G20:G26)</f>
        <v>22327045.187282991</v>
      </c>
      <c r="H27" s="36">
        <f t="shared" ref="H27" si="9">SUM(H20:H26)</f>
        <v>0</v>
      </c>
      <c r="I27" s="36">
        <f t="shared" ref="I27:K27" si="10">SUM(I20:I26)</f>
        <v>2009302.0119872126</v>
      </c>
      <c r="J27" s="36">
        <f t="shared" si="10"/>
        <v>0</v>
      </c>
      <c r="K27" s="36">
        <f t="shared" si="10"/>
        <v>27230269.510350443</v>
      </c>
      <c r="L27" s="36">
        <f t="shared" ref="L27" si="11">SUM(L20:L26)</f>
        <v>10534013.066375427</v>
      </c>
      <c r="M27" s="36">
        <f t="shared" ref="M27:O27" si="12">SUM(M20:M26)</f>
        <v>2780968.9371249909</v>
      </c>
      <c r="N27" s="36">
        <f t="shared" ref="N27" si="13">SUM(N20:N26)</f>
        <v>3093847.8425844442</v>
      </c>
      <c r="O27" s="36">
        <f t="shared" si="12"/>
        <v>6516762.2244015662</v>
      </c>
      <c r="P27" s="36">
        <f t="shared" ref="P27" si="14">SUM(P20:P26)</f>
        <v>613881.87644238805</v>
      </c>
      <c r="Q27" s="36">
        <f t="shared" ref="Q27" si="15">SUM(Q20:Q26)</f>
        <v>0</v>
      </c>
      <c r="R27" s="36">
        <f t="shared" ref="R27" si="16">SUM(R20:R26)</f>
        <v>133.16454295827475</v>
      </c>
      <c r="S27" s="36">
        <f t="shared" ref="S27" si="17">SUM(S20:S26)</f>
        <v>0</v>
      </c>
    </row>
    <row r="28" spans="1:21" ht="17.100000000000001" customHeight="1" x14ac:dyDescent="0.25">
      <c r="A28" s="5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"/>
      <c r="U28" s="1"/>
    </row>
    <row r="29" spans="1:21" ht="17.100000000000001" customHeight="1" x14ac:dyDescent="0.25">
      <c r="A29" s="13"/>
      <c r="B29" s="2"/>
      <c r="C29" s="17">
        <v>1</v>
      </c>
      <c r="D29" s="18">
        <v>2</v>
      </c>
      <c r="E29" s="18">
        <v>3</v>
      </c>
      <c r="F29" s="17">
        <v>4</v>
      </c>
      <c r="G29" s="18">
        <v>5</v>
      </c>
      <c r="H29" s="18">
        <v>6</v>
      </c>
      <c r="I29" s="17">
        <v>7</v>
      </c>
      <c r="J29" s="18">
        <v>8</v>
      </c>
      <c r="K29" s="18">
        <v>9</v>
      </c>
      <c r="L29" s="17">
        <v>10</v>
      </c>
      <c r="M29" s="18">
        <v>11</v>
      </c>
      <c r="N29" s="18">
        <v>12</v>
      </c>
      <c r="O29" s="17">
        <v>13</v>
      </c>
      <c r="P29" s="18">
        <v>14</v>
      </c>
      <c r="Q29" s="18">
        <v>15</v>
      </c>
      <c r="R29" s="17">
        <v>16</v>
      </c>
      <c r="S29" s="33">
        <v>17</v>
      </c>
      <c r="T29" s="1"/>
    </row>
    <row r="30" spans="1:21" ht="31.5" customHeight="1" x14ac:dyDescent="0.25">
      <c r="A30" s="14" t="s">
        <v>18</v>
      </c>
      <c r="B30" s="16" t="s">
        <v>25</v>
      </c>
      <c r="C30" s="22" t="s">
        <v>16</v>
      </c>
      <c r="D30" s="14" t="s">
        <v>0</v>
      </c>
      <c r="E30" s="14" t="s">
        <v>1</v>
      </c>
      <c r="F30" s="14" t="s">
        <v>15</v>
      </c>
      <c r="G30" s="14" t="s">
        <v>49</v>
      </c>
      <c r="H30" s="14" t="s">
        <v>2</v>
      </c>
      <c r="I30" s="14" t="s">
        <v>50</v>
      </c>
      <c r="J30" s="14" t="s">
        <v>51</v>
      </c>
      <c r="K30" s="14" t="s">
        <v>3</v>
      </c>
      <c r="L30" s="14" t="s">
        <v>4</v>
      </c>
      <c r="M30" s="14" t="s">
        <v>5</v>
      </c>
      <c r="N30" s="14" t="s">
        <v>6</v>
      </c>
      <c r="O30" s="14" t="s">
        <v>48</v>
      </c>
      <c r="P30" s="14" t="s">
        <v>7</v>
      </c>
      <c r="Q30" s="14" t="s">
        <v>8</v>
      </c>
      <c r="R30" s="14" t="s">
        <v>9</v>
      </c>
      <c r="S30" s="14" t="s">
        <v>10</v>
      </c>
    </row>
    <row r="31" spans="1:21" ht="17.100000000000001" customHeight="1" x14ac:dyDescent="0.25">
      <c r="A31" s="14">
        <v>17</v>
      </c>
      <c r="B31" s="15" t="s">
        <v>47</v>
      </c>
      <c r="C31" s="35">
        <f>SUM(D31:E31)</f>
        <v>40867709.903848931</v>
      </c>
      <c r="D31" s="35">
        <f>D20+D9</f>
        <v>-372543.24816674215</v>
      </c>
      <c r="E31" s="35">
        <f t="shared" ref="E31:S31" si="18">E20+E9</f>
        <v>41240253.152015671</v>
      </c>
      <c r="F31" s="35">
        <f t="shared" si="18"/>
        <v>0</v>
      </c>
      <c r="G31" s="35">
        <f t="shared" si="18"/>
        <v>12259609.774196357</v>
      </c>
      <c r="H31" s="35">
        <f t="shared" si="18"/>
        <v>0</v>
      </c>
      <c r="I31" s="35">
        <f t="shared" ref="I31:J31" si="19">I20+I9</f>
        <v>1103292.369359355</v>
      </c>
      <c r="J31" s="35">
        <f t="shared" si="19"/>
        <v>0</v>
      </c>
      <c r="K31" s="35">
        <f t="shared" si="18"/>
        <v>14951932.754327793</v>
      </c>
      <c r="L31" s="35">
        <f t="shared" si="18"/>
        <v>5784146.0196266957</v>
      </c>
      <c r="M31" s="35">
        <f t="shared" si="18"/>
        <v>1527008.7769040286</v>
      </c>
      <c r="N31" s="35">
        <f t="shared" ref="N31:N37" si="20">N20+N9</f>
        <v>1698808.1912616142</v>
      </c>
      <c r="O31" s="35">
        <f t="shared" ref="O31" si="21">O20+O9</f>
        <v>3578304.302796518</v>
      </c>
      <c r="P31" s="35">
        <f t="shared" si="18"/>
        <v>337077.84391110204</v>
      </c>
      <c r="Q31" s="35">
        <f t="shared" si="18"/>
        <v>0</v>
      </c>
      <c r="R31" s="35">
        <f t="shared" si="18"/>
        <v>73.119632209886802</v>
      </c>
      <c r="S31" s="35">
        <f t="shared" si="18"/>
        <v>0</v>
      </c>
    </row>
    <row r="32" spans="1:21" ht="17.100000000000001" customHeight="1" x14ac:dyDescent="0.25">
      <c r="A32" s="14">
        <v>18</v>
      </c>
      <c r="B32" s="15" t="s">
        <v>11</v>
      </c>
      <c r="C32" s="35">
        <f t="shared" ref="C32:C37" si="22">SUM(D32:E32)</f>
        <v>13795503.683863435</v>
      </c>
      <c r="D32" s="35">
        <f t="shared" ref="D32:S32" si="23">D21+D10</f>
        <v>118879.20200420498</v>
      </c>
      <c r="E32" s="35">
        <f t="shared" si="23"/>
        <v>13676624.48185923</v>
      </c>
      <c r="F32" s="35">
        <f t="shared" si="23"/>
        <v>0</v>
      </c>
      <c r="G32" s="35">
        <f t="shared" si="23"/>
        <v>10760938.71397417</v>
      </c>
      <c r="H32" s="35">
        <f t="shared" si="23"/>
        <v>0</v>
      </c>
      <c r="I32" s="35">
        <f t="shared" ref="I32:J32" si="24">I21+I10</f>
        <v>357473.96212687076</v>
      </c>
      <c r="J32" s="35">
        <f t="shared" si="24"/>
        <v>0</v>
      </c>
      <c r="K32" s="35">
        <f t="shared" si="23"/>
        <v>1372089.1514913335</v>
      </c>
      <c r="L32" s="35">
        <f t="shared" si="23"/>
        <v>530791.8470857495</v>
      </c>
      <c r="M32" s="35">
        <f t="shared" si="23"/>
        <v>140128.51792793281</v>
      </c>
      <c r="N32" s="35">
        <f t="shared" si="20"/>
        <v>155893.97892523283</v>
      </c>
      <c r="O32" s="35">
        <f t="shared" ref="O32" si="25">O21+O10</f>
        <v>328369.08748006163</v>
      </c>
      <c r="P32" s="35">
        <f t="shared" si="23"/>
        <v>30932.512902363251</v>
      </c>
      <c r="Q32" s="35">
        <f t="shared" si="23"/>
        <v>0</v>
      </c>
      <c r="R32" s="35">
        <f t="shared" si="23"/>
        <v>6.7099455143805882</v>
      </c>
      <c r="S32" s="35">
        <f t="shared" si="23"/>
        <v>0</v>
      </c>
    </row>
    <row r="33" spans="1:21" ht="17.100000000000001" customHeight="1" x14ac:dyDescent="0.25">
      <c r="A33" s="14">
        <v>19</v>
      </c>
      <c r="B33" s="15" t="s">
        <v>12</v>
      </c>
      <c r="C33" s="35">
        <f t="shared" si="22"/>
        <v>12626832.626621807</v>
      </c>
      <c r="D33" s="35">
        <f t="shared" ref="D33:S33" si="26">D22+D11</f>
        <v>123528.78920457966</v>
      </c>
      <c r="E33" s="35">
        <f t="shared" si="26"/>
        <v>12503303.837417228</v>
      </c>
      <c r="F33" s="35">
        <f t="shared" si="26"/>
        <v>-17054.289415853189</v>
      </c>
      <c r="G33" s="35">
        <f t="shared" si="26"/>
        <v>3525903.3645312828</v>
      </c>
      <c r="H33" s="35">
        <f t="shared" si="26"/>
        <v>0</v>
      </c>
      <c r="I33" s="35">
        <f t="shared" ref="I33:J33" si="27">I22+I11</f>
        <v>393321.91018432996</v>
      </c>
      <c r="J33" s="35">
        <f t="shared" si="27"/>
        <v>0</v>
      </c>
      <c r="K33" s="35">
        <f t="shared" si="26"/>
        <v>4580928.9028457906</v>
      </c>
      <c r="L33" s="35">
        <f t="shared" si="26"/>
        <v>2013051.5042273779</v>
      </c>
      <c r="M33" s="35">
        <f t="shared" si="26"/>
        <v>272512.55021957407</v>
      </c>
      <c r="N33" s="35">
        <f t="shared" si="20"/>
        <v>469677.08934303897</v>
      </c>
      <c r="O33" s="35">
        <f t="shared" ref="O33" si="28">O22+O11</f>
        <v>1275659.5827939773</v>
      </c>
      <c r="P33" s="35">
        <f t="shared" si="26"/>
        <v>-10722.844340586686</v>
      </c>
      <c r="Q33" s="35">
        <f t="shared" si="26"/>
        <v>0</v>
      </c>
      <c r="R33" s="35">
        <f t="shared" si="26"/>
        <v>26.067028297737664</v>
      </c>
      <c r="S33" s="35">
        <f t="shared" si="26"/>
        <v>0</v>
      </c>
    </row>
    <row r="34" spans="1:21" ht="17.100000000000001" customHeight="1" x14ac:dyDescent="0.25">
      <c r="A34" s="14">
        <v>20</v>
      </c>
      <c r="B34" s="31" t="s">
        <v>43</v>
      </c>
      <c r="C34" s="35">
        <f t="shared" si="22"/>
        <v>10455226.403057678</v>
      </c>
      <c r="D34" s="35">
        <f t="shared" ref="D34:S34" si="29">D23+D12</f>
        <v>212984.15410299521</v>
      </c>
      <c r="E34" s="35">
        <f t="shared" si="29"/>
        <v>10242242.248954682</v>
      </c>
      <c r="F34" s="35">
        <f t="shared" si="29"/>
        <v>10594.63</v>
      </c>
      <c r="G34" s="35">
        <f t="shared" si="29"/>
        <v>531010.37424857193</v>
      </c>
      <c r="H34" s="35">
        <f t="shared" si="29"/>
        <v>0</v>
      </c>
      <c r="I34" s="35">
        <f t="shared" ref="I34:J34" si="30">I23+I12</f>
        <v>38664.39307075143</v>
      </c>
      <c r="J34" s="35">
        <f t="shared" si="30"/>
        <v>0</v>
      </c>
      <c r="K34" s="35">
        <f t="shared" si="29"/>
        <v>3794437.6977851745</v>
      </c>
      <c r="L34" s="35">
        <f t="shared" si="29"/>
        <v>144130.24491915977</v>
      </c>
      <c r="M34" s="35">
        <f t="shared" si="29"/>
        <v>3105270.0683858907</v>
      </c>
      <c r="N34" s="35">
        <f t="shared" si="20"/>
        <v>9.6436413324880146</v>
      </c>
      <c r="O34" s="35">
        <f t="shared" ref="O34" si="31">O23+O12</f>
        <v>1913628.5629955768</v>
      </c>
      <c r="P34" s="35">
        <f t="shared" si="29"/>
        <v>704496.63349314453</v>
      </c>
      <c r="Q34" s="35">
        <f t="shared" si="29"/>
        <v>0</v>
      </c>
      <c r="R34" s="35">
        <f t="shared" si="29"/>
        <v>4.1507894241545702E-4</v>
      </c>
      <c r="S34" s="35">
        <f t="shared" si="29"/>
        <v>0</v>
      </c>
    </row>
    <row r="35" spans="1:21" ht="17.100000000000001" customHeight="1" x14ac:dyDescent="0.25">
      <c r="A35" s="14">
        <v>21</v>
      </c>
      <c r="B35" s="15" t="s">
        <v>13</v>
      </c>
      <c r="C35" s="35">
        <f t="shared" si="22"/>
        <v>1363993.7847371562</v>
      </c>
      <c r="D35" s="35">
        <f t="shared" ref="D35:S35" si="32">D24+D13</f>
        <v>-15045.687197284187</v>
      </c>
      <c r="E35" s="35">
        <f t="shared" si="32"/>
        <v>1379039.4719344403</v>
      </c>
      <c r="F35" s="35">
        <f t="shared" si="32"/>
        <v>0</v>
      </c>
      <c r="G35" s="35">
        <f t="shared" si="32"/>
        <v>409951.06714818318</v>
      </c>
      <c r="H35" s="35">
        <f t="shared" si="32"/>
        <v>0</v>
      </c>
      <c r="I35" s="35">
        <f t="shared" ref="I35:J35" si="33">I24+I13</f>
        <v>36893.171359115622</v>
      </c>
      <c r="J35" s="35">
        <f t="shared" si="33"/>
        <v>0</v>
      </c>
      <c r="K35" s="35">
        <f t="shared" si="32"/>
        <v>499980.08920853748</v>
      </c>
      <c r="L35" s="35">
        <f t="shared" si="32"/>
        <v>193416.990994097</v>
      </c>
      <c r="M35" s="35">
        <f t="shared" si="32"/>
        <v>51061.892602326661</v>
      </c>
      <c r="N35" s="35">
        <f t="shared" si="20"/>
        <v>56806.720908327283</v>
      </c>
      <c r="O35" s="35">
        <f t="shared" ref="O35" si="34">O24+O13</f>
        <v>119655.49430455086</v>
      </c>
      <c r="P35" s="35">
        <f t="shared" si="32"/>
        <v>11271.600350136214</v>
      </c>
      <c r="Q35" s="35">
        <f t="shared" si="32"/>
        <v>0</v>
      </c>
      <c r="R35" s="35">
        <f t="shared" si="32"/>
        <v>2.4450591663216881</v>
      </c>
      <c r="S35" s="35">
        <f t="shared" si="32"/>
        <v>0</v>
      </c>
    </row>
    <row r="36" spans="1:21" ht="17.100000000000001" customHeight="1" x14ac:dyDescent="0.25">
      <c r="A36" s="14">
        <v>22</v>
      </c>
      <c r="B36" s="15" t="s">
        <v>46</v>
      </c>
      <c r="C36" s="35">
        <f t="shared" si="22"/>
        <v>22022318.470057555</v>
      </c>
      <c r="D36" s="35">
        <f t="shared" ref="D36:S36" si="35">D25+D14</f>
        <v>-67350.349189959728</v>
      </c>
      <c r="E36" s="35">
        <f t="shared" si="35"/>
        <v>22089668.819247514</v>
      </c>
      <c r="F36" s="35">
        <f t="shared" si="35"/>
        <v>44021.665599300046</v>
      </c>
      <c r="G36" s="35">
        <f t="shared" si="35"/>
        <v>2753981.1599179646</v>
      </c>
      <c r="H36" s="35">
        <f t="shared" si="35"/>
        <v>1809.75</v>
      </c>
      <c r="I36" s="35">
        <f t="shared" ref="I36:J36" si="36">I25+I14</f>
        <v>372832.73188305629</v>
      </c>
      <c r="J36" s="35">
        <f t="shared" si="36"/>
        <v>0</v>
      </c>
      <c r="K36" s="35">
        <f t="shared" si="35"/>
        <v>9075042.8179548457</v>
      </c>
      <c r="L36" s="35">
        <f t="shared" si="35"/>
        <v>2078214.7788847494</v>
      </c>
      <c r="M36" s="35">
        <f t="shared" si="35"/>
        <v>4034225.8734006779</v>
      </c>
      <c r="N36" s="35">
        <f t="shared" si="20"/>
        <v>857387.47064444481</v>
      </c>
      <c r="O36" s="35">
        <f t="shared" ref="O36" si="37">O25+O14</f>
        <v>1608263.1320985975</v>
      </c>
      <c r="P36" s="35">
        <f t="shared" si="35"/>
        <v>1264342.4897360106</v>
      </c>
      <c r="Q36" s="35">
        <f t="shared" si="35"/>
        <v>0</v>
      </c>
      <c r="R36" s="35">
        <f t="shared" si="35"/>
        <v>-453.05087213126825</v>
      </c>
      <c r="S36" s="35">
        <f t="shared" si="35"/>
        <v>0</v>
      </c>
    </row>
    <row r="37" spans="1:21" ht="17.100000000000001" customHeight="1" x14ac:dyDescent="0.25">
      <c r="A37" s="14">
        <v>23</v>
      </c>
      <c r="B37" s="15" t="s">
        <v>14</v>
      </c>
      <c r="C37" s="35">
        <f t="shared" si="22"/>
        <v>13342764.88890586</v>
      </c>
      <c r="D37" s="35">
        <f t="shared" ref="D37:S37" si="38">D26+D15</f>
        <v>-452.86075779381702</v>
      </c>
      <c r="E37" s="35">
        <f t="shared" si="38"/>
        <v>13343217.749663655</v>
      </c>
      <c r="F37" s="35">
        <f t="shared" si="38"/>
        <v>94791.663385838299</v>
      </c>
      <c r="G37" s="35">
        <f t="shared" si="38"/>
        <v>3768237.348495103</v>
      </c>
      <c r="H37" s="35">
        <f t="shared" si="38"/>
        <v>0</v>
      </c>
      <c r="I37" s="35">
        <f t="shared" ref="I37:J37" si="39">I26+I15</f>
        <v>1710.0940037337859</v>
      </c>
      <c r="J37" s="35">
        <f t="shared" si="39"/>
        <v>0</v>
      </c>
      <c r="K37" s="35">
        <f t="shared" si="38"/>
        <v>3349750.2803419991</v>
      </c>
      <c r="L37" s="35">
        <f t="shared" si="38"/>
        <v>3726414.9272022936</v>
      </c>
      <c r="M37" s="35">
        <f t="shared" si="38"/>
        <v>1209148.100723532</v>
      </c>
      <c r="N37" s="35">
        <f t="shared" si="20"/>
        <v>606083.46261332463</v>
      </c>
      <c r="O37" s="35">
        <f t="shared" ref="O37" si="40">O26+O15</f>
        <v>5546.3419322843392</v>
      </c>
      <c r="P37" s="35">
        <f t="shared" si="38"/>
        <v>581535.41763072659</v>
      </c>
      <c r="Q37" s="35">
        <f t="shared" si="38"/>
        <v>0</v>
      </c>
      <c r="R37" s="35">
        <f t="shared" si="38"/>
        <v>0.11333482227376832</v>
      </c>
      <c r="S37" s="35">
        <f t="shared" si="38"/>
        <v>0</v>
      </c>
    </row>
    <row r="38" spans="1:21" s="1" customFormat="1" ht="17.100000000000001" customHeight="1" x14ac:dyDescent="0.25">
      <c r="A38" s="14">
        <v>24</v>
      </c>
      <c r="B38" s="16" t="s">
        <v>26</v>
      </c>
      <c r="C38" s="36">
        <f>SUM(C31:C37)</f>
        <v>114474349.76109242</v>
      </c>
      <c r="D38" s="36">
        <f t="shared" ref="D38" si="41">SUM(D31:D37)</f>
        <v>-5.1500137487892061E-11</v>
      </c>
      <c r="E38" s="36">
        <f t="shared" ref="E38" si="42">SUM(E31:E37)</f>
        <v>114474349.76109241</v>
      </c>
      <c r="F38" s="36">
        <f t="shared" ref="F38" si="43">SUM(F31:F37)</f>
        <v>132353.66956928515</v>
      </c>
      <c r="G38" s="36">
        <f t="shared" ref="G38" si="44">SUM(G31:G37)</f>
        <v>34009631.802511632</v>
      </c>
      <c r="H38" s="36">
        <f t="shared" ref="H38" si="45">SUM(H31:H37)</f>
        <v>1809.75</v>
      </c>
      <c r="I38" s="36">
        <f t="shared" ref="I38:K38" si="46">SUM(I31:I37)</f>
        <v>2304188.6319872122</v>
      </c>
      <c r="J38" s="36">
        <f t="shared" si="46"/>
        <v>0</v>
      </c>
      <c r="K38" s="36">
        <f t="shared" si="46"/>
        <v>37624161.693955474</v>
      </c>
      <c r="L38" s="36">
        <f t="shared" ref="L38" si="47">SUM(L31:L37)</f>
        <v>14470166.312940124</v>
      </c>
      <c r="M38" s="36">
        <f t="shared" ref="M38:O38" si="48">SUM(M31:M37)</f>
        <v>10339355.780163962</v>
      </c>
      <c r="N38" s="36">
        <f t="shared" ref="N38" si="49">SUM(N31:N37)</f>
        <v>3844666.5573373153</v>
      </c>
      <c r="O38" s="36">
        <f t="shared" si="48"/>
        <v>8829426.5044015665</v>
      </c>
      <c r="P38" s="36">
        <f t="shared" ref="P38" si="50">SUM(P31:P37)</f>
        <v>2918933.6536828964</v>
      </c>
      <c r="Q38" s="36">
        <f t="shared" ref="Q38" si="51">SUM(Q31:Q37)</f>
        <v>0</v>
      </c>
      <c r="R38" s="36">
        <f t="shared" ref="R38" si="52">SUM(R31:R37)</f>
        <v>-344.5954570417253</v>
      </c>
      <c r="S38" s="36">
        <f t="shared" ref="S38" si="53">SUM(S31:S37)</f>
        <v>0</v>
      </c>
    </row>
    <row r="39" spans="1:21" s="1" customFormat="1" ht="17.100000000000001" customHeight="1" x14ac:dyDescent="0.25">
      <c r="A39" s="14">
        <v>25</v>
      </c>
      <c r="B39" s="16" t="s">
        <v>33</v>
      </c>
      <c r="C39" s="36">
        <f>SUM(D39:E39)</f>
        <v>21068609.568802215</v>
      </c>
      <c r="D39" s="36">
        <v>175933.03999999998</v>
      </c>
      <c r="E39" s="36">
        <f t="shared" ref="E39:E44" si="54">SUM(F39:S39)</f>
        <v>20892676.528802216</v>
      </c>
      <c r="F39" s="36">
        <v>0</v>
      </c>
      <c r="G39" s="36">
        <v>6178570.9699999997</v>
      </c>
      <c r="H39" s="36">
        <v>0</v>
      </c>
      <c r="I39" s="36">
        <v>1686115.5</v>
      </c>
      <c r="J39" s="36">
        <v>0</v>
      </c>
      <c r="K39" s="36">
        <v>7041692.5299999993</v>
      </c>
      <c r="L39" s="36">
        <v>2898626.4879415943</v>
      </c>
      <c r="M39" s="36">
        <v>564485.19086062349</v>
      </c>
      <c r="N39" s="36">
        <v>888297.66</v>
      </c>
      <c r="O39" s="36">
        <v>1433019.71</v>
      </c>
      <c r="P39" s="36">
        <v>201868.48</v>
      </c>
      <c r="Q39" s="36">
        <v>0</v>
      </c>
      <c r="R39" s="36">
        <v>0</v>
      </c>
      <c r="S39" s="36">
        <v>0</v>
      </c>
    </row>
    <row r="40" spans="1:21" ht="17.100000000000001" customHeight="1" x14ac:dyDescent="0.25">
      <c r="A40" s="14">
        <v>26</v>
      </c>
      <c r="B40" s="16" t="s">
        <v>27</v>
      </c>
      <c r="C40" s="35">
        <f>SUM(D40:E40)</f>
        <v>1437609914.23</v>
      </c>
      <c r="D40" s="35">
        <v>10538822.969999999</v>
      </c>
      <c r="E40" s="35">
        <f t="shared" si="54"/>
        <v>1427071091.26</v>
      </c>
      <c r="F40" s="35">
        <v>0</v>
      </c>
      <c r="G40" s="35">
        <v>424229566.06</v>
      </c>
      <c r="H40" s="35">
        <v>0</v>
      </c>
      <c r="I40" s="35">
        <v>38178151.810000002</v>
      </c>
      <c r="J40" s="35">
        <v>0</v>
      </c>
      <c r="K40" s="35">
        <v>517394277.71000004</v>
      </c>
      <c r="L40" s="35">
        <v>200153659.13999999</v>
      </c>
      <c r="M40" s="35">
        <v>52840366.269999996</v>
      </c>
      <c r="N40" s="35">
        <v>58785285.589999996</v>
      </c>
      <c r="O40" s="35">
        <v>123823066.93000001</v>
      </c>
      <c r="P40" s="35">
        <v>11664187.529999999</v>
      </c>
      <c r="Q40" s="35">
        <v>0</v>
      </c>
      <c r="R40" s="35">
        <v>2530.219999999998</v>
      </c>
      <c r="S40" s="35">
        <v>0</v>
      </c>
      <c r="T40" s="6"/>
      <c r="U40" s="6"/>
    </row>
    <row r="41" spans="1:21" ht="17.100000000000001" customHeight="1" x14ac:dyDescent="0.25">
      <c r="A41" s="14">
        <v>27</v>
      </c>
      <c r="B41" s="16" t="s">
        <v>28</v>
      </c>
      <c r="C41" s="35">
        <f t="shared" ref="C41:C44" si="55">SUM(D41:E41)</f>
        <v>1295218450.0700002</v>
      </c>
      <c r="D41" s="35">
        <v>8554232.3999999985</v>
      </c>
      <c r="E41" s="35">
        <f t="shared" si="54"/>
        <v>1286664217.6700001</v>
      </c>
      <c r="F41" s="35">
        <v>-34893.99999999952</v>
      </c>
      <c r="G41" s="35">
        <v>398741495.63</v>
      </c>
      <c r="H41" s="35">
        <v>0</v>
      </c>
      <c r="I41" s="35">
        <v>30209204.93</v>
      </c>
      <c r="J41" s="35">
        <v>0</v>
      </c>
      <c r="K41" s="35">
        <v>457576877.29000008</v>
      </c>
      <c r="L41" s="35">
        <v>189588002.12000003</v>
      </c>
      <c r="M41" s="35">
        <v>51154831.329999991</v>
      </c>
      <c r="N41" s="35">
        <v>46472988.329999998</v>
      </c>
      <c r="O41" s="35">
        <v>103008191.77000001</v>
      </c>
      <c r="P41" s="35">
        <v>9975246.9399999995</v>
      </c>
      <c r="Q41" s="35">
        <v>0</v>
      </c>
      <c r="R41" s="35">
        <v>-27726.670000000002</v>
      </c>
      <c r="S41" s="35">
        <v>0</v>
      </c>
      <c r="T41" s="6"/>
      <c r="U41" s="6"/>
    </row>
    <row r="42" spans="1:21" ht="17.100000000000001" customHeight="1" x14ac:dyDescent="0.25">
      <c r="A42" s="14">
        <v>28</v>
      </c>
      <c r="B42" s="16" t="s">
        <v>31</v>
      </c>
      <c r="C42" s="35">
        <f t="shared" si="55"/>
        <v>21555804.129999999</v>
      </c>
      <c r="D42" s="35">
        <v>-3630.260762404635</v>
      </c>
      <c r="E42" s="35">
        <f t="shared" si="54"/>
        <v>21559434.390762404</v>
      </c>
      <c r="F42" s="35">
        <v>27339.589328987393</v>
      </c>
      <c r="G42" s="35">
        <v>4934282.6590034431</v>
      </c>
      <c r="H42" s="35">
        <v>226244.08829529292</v>
      </c>
      <c r="I42" s="35">
        <v>-399086.34657019563</v>
      </c>
      <c r="J42" s="35">
        <v>0</v>
      </c>
      <c r="K42" s="35">
        <v>12518533.111247387</v>
      </c>
      <c r="L42" s="35">
        <v>1432400.6008385611</v>
      </c>
      <c r="M42" s="35">
        <v>487440.85038526281</v>
      </c>
      <c r="N42" s="35">
        <v>380107.49900326831</v>
      </c>
      <c r="O42" s="35">
        <v>2017816.3648457094</v>
      </c>
      <c r="P42" s="35">
        <v>-52194.953596716237</v>
      </c>
      <c r="Q42" s="35">
        <v>-802.40644443904353</v>
      </c>
      <c r="R42" s="35">
        <v>-12646.665574158375</v>
      </c>
      <c r="S42" s="35">
        <v>0</v>
      </c>
      <c r="T42" s="6"/>
      <c r="U42" s="6"/>
    </row>
    <row r="43" spans="1:21" ht="17.100000000000001" customHeight="1" x14ac:dyDescent="0.25">
      <c r="A43" s="14">
        <v>29</v>
      </c>
      <c r="B43" s="16" t="s">
        <v>30</v>
      </c>
      <c r="C43" s="35">
        <f t="shared" si="55"/>
        <v>0</v>
      </c>
      <c r="D43" s="35">
        <v>0</v>
      </c>
      <c r="E43" s="35">
        <f t="shared" si="54"/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6"/>
      <c r="U43" s="6"/>
    </row>
    <row r="44" spans="1:21" ht="17.100000000000001" customHeight="1" x14ac:dyDescent="0.25">
      <c r="A44" s="14">
        <v>30</v>
      </c>
      <c r="B44" s="16" t="s">
        <v>29</v>
      </c>
      <c r="C44" s="35">
        <f t="shared" si="55"/>
        <v>0</v>
      </c>
      <c r="D44" s="35">
        <v>0</v>
      </c>
      <c r="E44" s="35">
        <f t="shared" si="54"/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6"/>
      <c r="U44" s="6"/>
    </row>
    <row r="45" spans="1:21" ht="17.100000000000001" customHeight="1" x14ac:dyDescent="0.25">
      <c r="A45" s="14">
        <v>31</v>
      </c>
      <c r="B45" s="16" t="s">
        <v>34</v>
      </c>
      <c r="C45" s="36">
        <f>SUM(C40,C42,C43)-SUM(C38,C39,C41,C44)</f>
        <v>28404308.960105419</v>
      </c>
      <c r="D45" s="36">
        <f t="shared" ref="D45:S45" si="56">SUM(D40,D42,D43)-SUM(D38,D39,D41,D44)</f>
        <v>1805027.2692375965</v>
      </c>
      <c r="E45" s="36">
        <f t="shared" si="56"/>
        <v>26599281.690867662</v>
      </c>
      <c r="F45" s="36">
        <f t="shared" si="56"/>
        <v>-70120.080240298237</v>
      </c>
      <c r="G45" s="36">
        <f t="shared" si="56"/>
        <v>-9765849.6835081577</v>
      </c>
      <c r="H45" s="36">
        <f t="shared" si="56"/>
        <v>224434.33829529292</v>
      </c>
      <c r="I45" s="36">
        <f t="shared" si="56"/>
        <v>3579556.4014425948</v>
      </c>
      <c r="J45" s="36">
        <f t="shared" si="56"/>
        <v>0</v>
      </c>
      <c r="K45" s="36">
        <f t="shared" si="56"/>
        <v>27670079.307291865</v>
      </c>
      <c r="L45" s="36">
        <f t="shared" si="56"/>
        <v>-5370735.1800431907</v>
      </c>
      <c r="M45" s="36">
        <f t="shared" si="56"/>
        <v>-8730865.1806393191</v>
      </c>
      <c r="N45" s="36">
        <f t="shared" si="56"/>
        <v>7959440.5416659489</v>
      </c>
      <c r="O45" s="36">
        <f t="shared" si="56"/>
        <v>12570245.310444131</v>
      </c>
      <c r="P45" s="36">
        <f t="shared" si="56"/>
        <v>-1484056.4972796142</v>
      </c>
      <c r="Q45" s="36">
        <f t="shared" si="56"/>
        <v>-802.40644443904353</v>
      </c>
      <c r="R45" s="36">
        <f t="shared" si="56"/>
        <v>17954.819882883352</v>
      </c>
      <c r="S45" s="36">
        <f t="shared" si="56"/>
        <v>0</v>
      </c>
      <c r="T45" s="6"/>
      <c r="U45" s="6"/>
    </row>
    <row r="46" spans="1:21" ht="17.100000000000001" customHeight="1" x14ac:dyDescent="0.25">
      <c r="A46" s="6"/>
      <c r="C46" s="21"/>
    </row>
    <row r="47" spans="1:21" ht="17.100000000000001" customHeight="1" x14ac:dyDescent="0.25">
      <c r="A47" s="6"/>
    </row>
    <row r="48" spans="1:21" ht="24.75" customHeight="1" x14ac:dyDescent="0.4">
      <c r="A48" s="6"/>
      <c r="B48" s="37" t="s">
        <v>56</v>
      </c>
    </row>
    <row r="49" spans="1:1" ht="17.100000000000001" customHeight="1" x14ac:dyDescent="0.25">
      <c r="A49" s="6"/>
    </row>
    <row r="50" spans="1:1" ht="17.100000000000001" hidden="1" customHeight="1" x14ac:dyDescent="0.25">
      <c r="A50" s="6"/>
    </row>
    <row r="51" spans="1:1" ht="17.100000000000001" hidden="1" customHeight="1" x14ac:dyDescent="0.25">
      <c r="A51" s="6"/>
    </row>
    <row r="52" spans="1:1" ht="17.100000000000001" hidden="1" customHeight="1" x14ac:dyDescent="0.25">
      <c r="A52" s="6"/>
    </row>
    <row r="53" spans="1:1" ht="17.100000000000001" hidden="1" customHeight="1" x14ac:dyDescent="0.25">
      <c r="A53" s="6"/>
    </row>
    <row r="54" spans="1:1" ht="17.100000000000001" hidden="1" customHeight="1" x14ac:dyDescent="0.25">
      <c r="A54" s="6"/>
    </row>
    <row r="55" spans="1:1" ht="17.100000000000001" hidden="1" customHeight="1" x14ac:dyDescent="0.25"/>
    <row r="56" spans="1:1" ht="17.100000000000001" hidden="1" customHeight="1" x14ac:dyDescent="0.25"/>
  </sheetData>
  <pageMargins left="0.45" right="0.45" top="0.75" bottom="0.75" header="0.3" footer="0.3"/>
  <pageSetup scale="40" fitToHeight="2" orientation="landscape" r:id="rId1"/>
  <rowBreaks count="1" manualBreakCount="1">
    <brk id="27" max="16383" man="1"/>
  </rowBreaks>
  <ignoredErrors>
    <ignoredError sqref="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E32" sqref="E32"/>
    </sheetView>
  </sheetViews>
  <sheetFormatPr defaultRowHeight="15" x14ac:dyDescent="0.25"/>
  <sheetData>
    <row r="1" spans="1:9" x14ac:dyDescent="0.25">
      <c r="A1" t="s">
        <v>53</v>
      </c>
    </row>
    <row r="2" spans="1:9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9" x14ac:dyDescent="0.25">
      <c r="A5" s="38"/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8"/>
      <c r="B6" s="38"/>
      <c r="C6" s="38"/>
      <c r="D6" s="38"/>
      <c r="E6" s="38"/>
      <c r="F6" s="38"/>
      <c r="G6" s="38"/>
      <c r="H6" s="38"/>
      <c r="I6" s="38"/>
    </row>
    <row r="7" spans="1:9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8"/>
      <c r="B8" s="38"/>
      <c r="C8" s="38"/>
      <c r="D8" s="38"/>
      <c r="E8" s="38"/>
      <c r="F8" s="38"/>
      <c r="G8" s="38"/>
      <c r="H8" s="38"/>
      <c r="I8" s="38"/>
    </row>
    <row r="9" spans="1:9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x14ac:dyDescent="0.25">
      <c r="A10" s="38"/>
      <c r="B10" s="38"/>
      <c r="C10" s="38"/>
      <c r="D10" s="38"/>
      <c r="E10" s="38"/>
      <c r="F10" s="38"/>
      <c r="G10" s="38"/>
      <c r="H10" s="38"/>
      <c r="I10" s="38"/>
    </row>
    <row r="11" spans="1:9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9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9" x14ac:dyDescent="0.25">
      <c r="A13" s="38"/>
      <c r="B13" s="38"/>
      <c r="C13" s="38"/>
      <c r="D13" s="38"/>
      <c r="E13" s="38"/>
      <c r="F13" s="38"/>
      <c r="G13" s="38"/>
      <c r="H13" s="38"/>
      <c r="I13" s="38"/>
    </row>
    <row r="14" spans="1:9" x14ac:dyDescent="0.25">
      <c r="A14" s="38"/>
      <c r="B14" s="38"/>
      <c r="C14" s="38"/>
      <c r="D14" s="38"/>
      <c r="E14" s="38"/>
      <c r="F14" s="38"/>
      <c r="G14" s="38"/>
      <c r="H14" s="38"/>
      <c r="I14" s="38"/>
    </row>
    <row r="15" spans="1:9" x14ac:dyDescent="0.25">
      <c r="A15" s="38"/>
      <c r="B15" s="38"/>
      <c r="C15" s="38"/>
      <c r="D15" s="38"/>
      <c r="E15" s="38"/>
      <c r="F15" s="38"/>
      <c r="G15" s="38"/>
      <c r="H15" s="38"/>
      <c r="I15" s="38"/>
    </row>
    <row r="16" spans="1:9" x14ac:dyDescent="0.25">
      <c r="A16" s="38"/>
      <c r="B16" s="38"/>
      <c r="C16" s="38"/>
      <c r="D16" s="38"/>
      <c r="E16" s="38"/>
      <c r="F16" s="38"/>
      <c r="G16" s="38"/>
      <c r="H16" s="38"/>
      <c r="I16" s="38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topLeftCell="A7" workbookViewId="0">
      <selection activeCell="A20" sqref="A20"/>
    </sheetView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29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50.25" x14ac:dyDescent="0.3">
      <c r="A2" s="30" t="s">
        <v>45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8.75" x14ac:dyDescent="0.3">
      <c r="A3" s="30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8.75" x14ac:dyDescent="0.3">
      <c r="A4" s="30" t="s">
        <v>44</v>
      </c>
      <c r="B4" s="2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4"/>
      <c r="S4" s="24"/>
    </row>
    <row r="5" spans="1:19" ht="18.75" x14ac:dyDescent="0.3">
      <c r="A5" s="3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  <c r="R5" s="24"/>
      <c r="S5" s="24"/>
    </row>
    <row r="6" spans="1:19" ht="33.75" x14ac:dyDescent="0.3">
      <c r="A6" s="30" t="s">
        <v>38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4"/>
      <c r="P6" s="24"/>
      <c r="Q6" s="24"/>
      <c r="R6" s="24"/>
      <c r="S6" s="24"/>
    </row>
    <row r="7" spans="1:19" ht="18.75" x14ac:dyDescent="0.3">
      <c r="A7" s="30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4"/>
      <c r="O7" s="24"/>
      <c r="P7" s="24"/>
      <c r="Q7" s="24"/>
      <c r="R7" s="24"/>
      <c r="S7" s="24"/>
    </row>
    <row r="8" spans="1:19" ht="83.25" x14ac:dyDescent="0.3">
      <c r="A8" s="30" t="s">
        <v>39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4"/>
      <c r="O8" s="24"/>
      <c r="P8" s="24"/>
      <c r="Q8" s="24"/>
      <c r="R8" s="24"/>
      <c r="S8" s="24"/>
    </row>
    <row r="9" spans="1:19" ht="18.75" x14ac:dyDescent="0.3">
      <c r="A9" s="30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4"/>
      <c r="O9" s="24"/>
      <c r="P9" s="24"/>
      <c r="Q9" s="24"/>
      <c r="R9" s="24"/>
      <c r="S9" s="24"/>
    </row>
    <row r="10" spans="1:19" ht="18.75" x14ac:dyDescent="0.3">
      <c r="A10" s="30" t="s">
        <v>43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4"/>
      <c r="O10" s="24"/>
      <c r="P10" s="24"/>
      <c r="Q10" s="24"/>
      <c r="R10" s="24"/>
      <c r="S10" s="24"/>
    </row>
    <row r="11" spans="1:19" ht="18.75" x14ac:dyDescent="0.3">
      <c r="A11" s="30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4"/>
      <c r="O11" s="24"/>
      <c r="P11" s="24"/>
      <c r="Q11" s="24"/>
      <c r="R11" s="24"/>
      <c r="S11" s="24"/>
    </row>
    <row r="12" spans="1:19" ht="33.75" x14ac:dyDescent="0.3">
      <c r="A12" s="30" t="s">
        <v>40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4"/>
      <c r="O12" s="24"/>
      <c r="P12" s="24"/>
      <c r="Q12" s="24"/>
      <c r="R12" s="24"/>
      <c r="S12" s="24"/>
    </row>
    <row r="13" spans="1:19" ht="18.75" x14ac:dyDescent="0.3">
      <c r="A13" s="30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/>
      <c r="O13" s="24"/>
      <c r="P13" s="24"/>
      <c r="Q13" s="24"/>
      <c r="R13" s="24"/>
      <c r="S13" s="24"/>
    </row>
    <row r="14" spans="1:19" ht="18.75" x14ac:dyDescent="0.3">
      <c r="A14" s="30" t="s">
        <v>41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4"/>
      <c r="O14" s="24"/>
      <c r="P14" s="24"/>
      <c r="Q14" s="24"/>
      <c r="R14" s="24"/>
      <c r="S14" s="24"/>
    </row>
    <row r="15" spans="1:19" ht="18.75" x14ac:dyDescent="0.3">
      <c r="A15" s="30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4"/>
      <c r="O15" s="24"/>
      <c r="P15" s="24"/>
      <c r="Q15" s="24"/>
      <c r="R15" s="24"/>
      <c r="S15" s="24"/>
    </row>
    <row r="16" spans="1:19" ht="33.75" x14ac:dyDescent="0.3">
      <c r="A16" s="30" t="s">
        <v>42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4"/>
      <c r="O16" s="24"/>
      <c r="P16" s="24"/>
      <c r="Q16" s="24"/>
      <c r="R16" s="24"/>
      <c r="S16" s="24"/>
    </row>
    <row r="17" spans="1:19" ht="18.75" x14ac:dyDescent="0.3">
      <c r="A17" s="30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4"/>
      <c r="O17" s="24"/>
      <c r="P17" s="24"/>
      <c r="Q17" s="24"/>
      <c r="R17" s="24"/>
      <c r="S17" s="24"/>
    </row>
    <row r="18" spans="1:19" ht="18.75" x14ac:dyDescent="0.3">
      <c r="A18" s="30" t="s">
        <v>35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9" ht="18.75" x14ac:dyDescent="0.3">
      <c r="A19" s="30" t="s">
        <v>36</v>
      </c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9" ht="18.75" x14ac:dyDescent="0.3">
      <c r="A20" s="28"/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9" ht="18.75" x14ac:dyDescent="0.3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9" ht="18.75" x14ac:dyDescent="0.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9" ht="18.75" x14ac:dyDescent="0.3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9" ht="18.75" x14ac:dyDescent="0.3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fb521ee7-45da-4dda-ac60-5b24a99c9761" origin="userSelected">
  <element uid="de1c51ba-24d4-477f-bd55-4bdb8278ef66" value=""/>
</sisl>
</file>

<file path=customXml/itemProps1.xml><?xml version="1.0" encoding="utf-8"?>
<ds:datastoreItem xmlns:ds="http://schemas.openxmlformats.org/officeDocument/2006/customXml" ds:itemID="{F96E7108-B417-4BD7-A18A-42ACF3DB559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>MN Dept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 Health Plans Reallocation of Expenses and Investment Income 2023 #1a </dc:title>
  <dc:subject>Supplemental</dc:subject>
  <dc:creator>MDH-MCS</dc:creator>
  <cp:keywords>(Internal)</cp:keywords>
  <cp:lastModifiedBy>Foster, Morgan (MDH)</cp:lastModifiedBy>
  <cp:lastPrinted>2020-02-10T20:34:03Z</cp:lastPrinted>
  <dcterms:created xsi:type="dcterms:W3CDTF">2012-01-17T23:30:56Z</dcterms:created>
  <dcterms:modified xsi:type="dcterms:W3CDTF">2024-05-01T02:30:36Z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afce744a-a510-42a2-840b-fa90a15ed1b7</vt:lpwstr>
  </property>
  <property fmtid="{D5CDD505-2E9C-101B-9397-08002B2CF9AE}" pid="3" name="bjSaver">
    <vt:lpwstr>Ym1T4J0HG3PXiRWuqZupS5JST0NeoWGY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policy="fb521ee7-45da-4dda-ac60-5b24a99c9761" origin="userSelected" xmlns="http://www.boldonj</vt:lpwstr>
  </property>
  <property fmtid="{D5CDD505-2E9C-101B-9397-08002B2CF9AE}" pid="5" name="bjDocumentLabelXML-0">
    <vt:lpwstr>ames.com/2008/01/sie/internal/label"&gt;&lt;element uid="de1c51ba-24d4-477f-bd55-4bdb8278ef66"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  <property fmtid="{D5CDD505-2E9C-101B-9397-08002B2CF9AE}" pid="8" name="{A44787D4-0540-4523-9961-78E4036D8C6D}">
    <vt:lpwstr>{03D5CA9F-7C3F-4A85-B724-B221CE1C08D6}</vt:lpwstr>
  </property>
  <property fmtid="{D5CDD505-2E9C-101B-9397-08002B2CF9AE}" pid="9" name="MSIP_Label_8312b45f-45b4-4669-b053-96c01a793551_Enabled">
    <vt:lpwstr>true</vt:lpwstr>
  </property>
  <property fmtid="{D5CDD505-2E9C-101B-9397-08002B2CF9AE}" pid="10" name="MSIP_Label_8312b45f-45b4-4669-b053-96c01a793551_SetDate">
    <vt:lpwstr>2024-02-20T20:26:05Z</vt:lpwstr>
  </property>
  <property fmtid="{D5CDD505-2E9C-101B-9397-08002B2CF9AE}" pid="11" name="MSIP_Label_8312b45f-45b4-4669-b053-96c01a793551_Method">
    <vt:lpwstr>Privileged</vt:lpwstr>
  </property>
  <property fmtid="{D5CDD505-2E9C-101B-9397-08002B2CF9AE}" pid="12" name="MSIP_Label_8312b45f-45b4-4669-b053-96c01a793551_Name">
    <vt:lpwstr>Confidential</vt:lpwstr>
  </property>
  <property fmtid="{D5CDD505-2E9C-101B-9397-08002B2CF9AE}" pid="13" name="MSIP_Label_8312b45f-45b4-4669-b053-96c01a793551_SiteId">
    <vt:lpwstr>85be13ae-2071-4695-979a-90106d10b6fc</vt:lpwstr>
  </property>
  <property fmtid="{D5CDD505-2E9C-101B-9397-08002B2CF9AE}" pid="14" name="MSIP_Label_8312b45f-45b4-4669-b053-96c01a793551_ActionId">
    <vt:lpwstr>c8dab6c5-d240-420d-9046-14e37782eebd</vt:lpwstr>
  </property>
  <property fmtid="{D5CDD505-2E9C-101B-9397-08002B2CF9AE}" pid="15" name="MSIP_Label_8312b45f-45b4-4669-b053-96c01a793551_ContentBits">
    <vt:lpwstr>0</vt:lpwstr>
  </property>
</Properties>
</file>