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CA9A269A-3265-42A9-8CFE-9E272408FE49}" xr6:coauthVersionLast="47" xr6:coauthVersionMax="47" xr10:uidLastSave="{00000000-0000-0000-0000-000000000000}"/>
  <bookViews>
    <workbookView xWindow="38280" yWindow="-120" windowWidth="29040" windowHeight="15840" xr2:uid="{135E7B07-E9C4-4E14-A42C-229984E111F6}"/>
  </bookViews>
  <sheets>
    <sheet name="Exhibit" sheetId="1" r:id="rId1"/>
    <sheet name="Explanations" sheetId="2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 s="1"/>
  <c r="F41" i="1"/>
  <c r="F40" i="1"/>
  <c r="F39" i="1"/>
  <c r="E39" i="1"/>
  <c r="C44" i="1" l="1"/>
  <c r="E43" i="1"/>
  <c r="C43" i="1" s="1"/>
  <c r="E42" i="1"/>
  <c r="C42" i="1" s="1"/>
  <c r="E41" i="1"/>
  <c r="C41" i="1" s="1"/>
  <c r="E40" i="1"/>
  <c r="C40" i="1" s="1"/>
  <c r="C39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D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E26" i="1"/>
  <c r="C26" i="1" s="1"/>
  <c r="E25" i="1"/>
  <c r="C25" i="1" s="1"/>
  <c r="E24" i="1"/>
  <c r="C24" i="1" s="1"/>
  <c r="E23" i="1"/>
  <c r="C23" i="1" s="1"/>
  <c r="E22" i="1"/>
  <c r="C22" i="1" s="1"/>
  <c r="E21" i="1"/>
  <c r="E20" i="1"/>
  <c r="C20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E15" i="1"/>
  <c r="C15" i="1" s="1"/>
  <c r="E14" i="1"/>
  <c r="C14" i="1" s="1"/>
  <c r="E13" i="1"/>
  <c r="C13" i="1" s="1"/>
  <c r="E12" i="1"/>
  <c r="C12" i="1" s="1"/>
  <c r="E11" i="1"/>
  <c r="C11" i="1" s="1"/>
  <c r="E10" i="1"/>
  <c r="C10" i="1" s="1"/>
  <c r="E9" i="1"/>
  <c r="C9" i="1" s="1"/>
  <c r="P38" i="1" l="1"/>
  <c r="P45" i="1" s="1"/>
  <c r="E35" i="1"/>
  <c r="C35" i="1" s="1"/>
  <c r="E37" i="1"/>
  <c r="C37" i="1" s="1"/>
  <c r="J38" i="1"/>
  <c r="J45" i="1" s="1"/>
  <c r="E36" i="1"/>
  <c r="C36" i="1" s="1"/>
  <c r="E33" i="1"/>
  <c r="C33" i="1" s="1"/>
  <c r="E16" i="1"/>
  <c r="K38" i="1"/>
  <c r="K45" i="1" s="1"/>
  <c r="S38" i="1"/>
  <c r="S45" i="1" s="1"/>
  <c r="E31" i="1"/>
  <c r="C31" i="1" s="1"/>
  <c r="E32" i="1"/>
  <c r="C32" i="1" s="1"/>
  <c r="O38" i="1"/>
  <c r="O45" i="1" s="1"/>
  <c r="R38" i="1"/>
  <c r="R45" i="1" s="1"/>
  <c r="E34" i="1"/>
  <c r="C34" i="1" s="1"/>
  <c r="L38" i="1"/>
  <c r="L45" i="1" s="1"/>
  <c r="N38" i="1"/>
  <c r="N45" i="1" s="1"/>
  <c r="M38" i="1"/>
  <c r="M45" i="1" s="1"/>
  <c r="G38" i="1"/>
  <c r="G45" i="1" s="1"/>
  <c r="Q38" i="1"/>
  <c r="Q45" i="1" s="1"/>
  <c r="C16" i="1"/>
  <c r="H38" i="1"/>
  <c r="H45" i="1" s="1"/>
  <c r="I38" i="1"/>
  <c r="I45" i="1" s="1"/>
  <c r="F38" i="1"/>
  <c r="F45" i="1" s="1"/>
  <c r="D38" i="1"/>
  <c r="D45" i="1" s="1"/>
  <c r="E27" i="1"/>
  <c r="C21" i="1"/>
  <c r="C27" i="1" s="1"/>
  <c r="E38" i="1" l="1"/>
  <c r="E45" i="1" s="1"/>
  <c r="C38" i="1"/>
  <c r="C45" i="1" s="1"/>
</calcChain>
</file>

<file path=xl/sharedStrings.xml><?xml version="1.0" encoding="utf-8"?>
<sst xmlns="http://schemas.openxmlformats.org/spreadsheetml/2006/main" count="106" uniqueCount="56">
  <si>
    <t>Minnesota Supplement Report #1A</t>
  </si>
  <si>
    <t>REALLOCATION OF EXPENSES AND INVESTMENT INCOME</t>
  </si>
  <si>
    <t>Public Information, Minnesota Statutes § 62D.08</t>
  </si>
  <si>
    <t>For Dental: Please use "Explanations" tab to clarify any overlap reporting of Dental in other columns.</t>
  </si>
  <si>
    <t>Line</t>
  </si>
  <si>
    <t>Direct Non-Claim Expenses</t>
  </si>
  <si>
    <t>Total</t>
  </si>
  <si>
    <t>Non MN products</t>
  </si>
  <si>
    <t>Total MN products</t>
  </si>
  <si>
    <t>Commercial</t>
  </si>
  <si>
    <t>Medicare Advantage</t>
  </si>
  <si>
    <t>Medicare Cost</t>
  </si>
  <si>
    <t>Medicare Supplement</t>
  </si>
  <si>
    <t>Medicare Part D</t>
  </si>
  <si>
    <t>MSHO</t>
  </si>
  <si>
    <t>SNBC MA only</t>
  </si>
  <si>
    <t>SNBC Integrated</t>
  </si>
  <si>
    <t>PMAP</t>
  </si>
  <si>
    <t>MSC+</t>
  </si>
  <si>
    <t>MNCare</t>
  </si>
  <si>
    <t>Dental</t>
  </si>
  <si>
    <t>Other</t>
  </si>
  <si>
    <t>Admin Services Only</t>
  </si>
  <si>
    <t>Employee benefit expenses</t>
  </si>
  <si>
    <t>Sales expenses</t>
  </si>
  <si>
    <t>General business/office expense</t>
  </si>
  <si>
    <t>State premium taxes and assessments</t>
  </si>
  <si>
    <t>Consulting and professional fees</t>
  </si>
  <si>
    <t>Outsourced services</t>
  </si>
  <si>
    <t>Other expenses</t>
  </si>
  <si>
    <t>Total Direct Expenses</t>
  </si>
  <si>
    <t>Reallocated Indirect Non-Claim Expenses</t>
  </si>
  <si>
    <t>Total Indirect Expenses</t>
  </si>
  <si>
    <t>Direct plus Indirect Non-Claim Expenses</t>
  </si>
  <si>
    <t>NAIC Total</t>
  </si>
  <si>
    <t>Total Non-Claim Expenses = Sum of Lines 17 to 23</t>
  </si>
  <si>
    <t>Claims Adjustment Expenses</t>
  </si>
  <si>
    <t>Revenues (Supp Report #1, Line 8)</t>
  </si>
  <si>
    <t>Incurred Claims (Supp Report #1, Line 18  + Line 22)</t>
  </si>
  <si>
    <t>Net Investment Gain/(Loss) (Allocated)</t>
  </si>
  <si>
    <t>Aggregate Write Ins for Other Income or (Expenses)</t>
  </si>
  <si>
    <t>Federal and Foreign Income Taxes Incurred</t>
  </si>
  <si>
    <t>Net Income = Lines 26+28+29-24-25-27-30</t>
  </si>
  <si>
    <t>Please use the space below to explain any discrepancies between what is reported in Supplement Report #1 and Supplement Report #1a</t>
  </si>
  <si>
    <t xml:space="preserve">DRAFT </t>
  </si>
  <si>
    <t>These categorized administrative expenses should roll up into the general administrative expenses reported on line 21 on Minnesota Supplement Report #1, as well as the underwriting and investment exhibit part 3 – analysis of expenses, of the NAIC health blank. The categories are broken down as follows:</t>
  </si>
  <si>
    <t>Employee benefit expenses: salaries, wages and benefits</t>
  </si>
  <si>
    <t>Sales expenses:  commissions, marketing and advertising; cost of sales-related materials, postage, telephone and printing materials</t>
  </si>
  <si>
    <t>General business and office type expenses:  rent; non-sales related postage, express and telephone; non-sales related printing and office supplies; taxes (excluding state premium taxes and assessments), licenses and fees; traveling expenses; insurance, except on real estate; collection and bank service charges; group service and administration fees; real estate expenses; real estate taxes; equipment; occupancy, depreciation and amortization; cost of depreciation of ECP equipment and software</t>
  </si>
  <si>
    <t>Consulting and professional fees:  legal fees and expenses; certifications and accreditation fees; auditing, actuarial and other consulting fees; board, bureaus and association fees</t>
  </si>
  <si>
    <t>Outsourced services:  ECP; claims and other services</t>
  </si>
  <si>
    <t>Other expenses:  investment expenses not included elsewhere; aggregate write-ins for expenses; reimbursements by uninsured plans; reimbursements from fiscal intermediaries.</t>
  </si>
  <si>
    <t>Indirect expenses must be allocated by dollars of premium income, or premium-equivalent for ASO business.</t>
  </si>
  <si>
    <t>Investment gain must be allocated by the prior five years of net income.</t>
  </si>
  <si>
    <t>For the Year Ending December 31, 2024</t>
  </si>
  <si>
    <t>UnitedHealthcare of Illinois,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</si>
</sst>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/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 vertical="top"/>
    </xf>
    <xf numFmtId="164" fontId="3" fillId="3" borderId="0" xfId="0" applyNumberFormat="1" applyFont="1" applyFill="1"/>
    <xf numFmtId="0" fontId="3" fillId="3" borderId="0" xfId="0" applyFont="1" applyFill="1"/>
    <xf numFmtId="0" fontId="4" fillId="3" borderId="0" xfId="0" applyFont="1" applyFill="1" applyAlignment="1">
      <alignment horizontal="center" vertical="top"/>
    </xf>
    <xf numFmtId="15" fontId="0" fillId="3" borderId="0" xfId="0" applyNumberFormat="1" applyFill="1"/>
    <xf numFmtId="0" fontId="4" fillId="3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5" fillId="3" borderId="0" xfId="0" applyFont="1" applyFill="1"/>
    <xf numFmtId="0" fontId="4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horizontal="center" vertical="top" wrapText="1"/>
    </xf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/>
    </xf>
    <xf numFmtId="165" fontId="6" fillId="0" borderId="5" xfId="1" applyNumberFormat="1" applyFont="1" applyBorder="1" applyAlignment="1">
      <alignment horizontal="center" vertical="top" wrapText="1"/>
    </xf>
    <xf numFmtId="165" fontId="4" fillId="2" borderId="5" xfId="1" applyNumberFormat="1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38100</xdr:rowOff>
    </xdr:from>
    <xdr:to>
      <xdr:col>4</xdr:col>
      <xdr:colOff>219869</xdr:colOff>
      <xdr:row>4</xdr:row>
      <xdr:rowOff>125546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85BB1AD3-2E0C-41A6-B1D7-D8689ED6C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38125"/>
          <a:ext cx="6077744" cy="78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6BD-2CBC-49C4-B962-6B82C0ACB058}">
  <dimension ref="A1:W130"/>
  <sheetViews>
    <sheetView tabSelected="1" workbookViewId="0">
      <selection activeCell="A2" sqref="A2"/>
    </sheetView>
  </sheetViews>
  <sheetFormatPr defaultColWidth="0" defaultRowHeight="15" zeroHeight="1" x14ac:dyDescent="0.25"/>
  <cols>
    <col min="1" max="1" width="8.7109375" customWidth="1"/>
    <col min="2" max="2" width="51.5703125" customWidth="1"/>
    <col min="3" max="3" width="13.42578125" bestFit="1" customWidth="1"/>
    <col min="4" max="4" width="18.5703125" bestFit="1" customWidth="1"/>
    <col min="5" max="5" width="19.5703125" bestFit="1" customWidth="1"/>
    <col min="6" max="13" width="12.7109375" customWidth="1"/>
    <col min="14" max="14" width="13.7109375" bestFit="1" customWidth="1"/>
    <col min="15" max="15" width="14.28515625" customWidth="1"/>
    <col min="16" max="18" width="12.7109375" customWidth="1"/>
    <col min="19" max="19" width="14.85546875" customWidth="1"/>
    <col min="20" max="23" width="12.7109375" hidden="1" customWidth="1"/>
    <col min="24" max="16384" width="8.7109375" hidden="1"/>
  </cols>
  <sheetData>
    <row r="1" spans="1:20" s="13" customFormat="1" ht="15.75" x14ac:dyDescent="0.25">
      <c r="G1" s="14" t="s">
        <v>55</v>
      </c>
    </row>
    <row r="2" spans="1:20" s="13" customFormat="1" ht="23.25" x14ac:dyDescent="0.35">
      <c r="B2" s="15"/>
      <c r="C2" s="16"/>
      <c r="G2" s="17" t="s">
        <v>0</v>
      </c>
    </row>
    <row r="3" spans="1:20" s="13" customFormat="1" ht="15.75" x14ac:dyDescent="0.25">
      <c r="C3" s="18"/>
      <c r="G3" s="17" t="s">
        <v>1</v>
      </c>
    </row>
    <row r="4" spans="1:20" s="13" customFormat="1" ht="15.75" x14ac:dyDescent="0.25">
      <c r="G4" s="17" t="s">
        <v>54</v>
      </c>
    </row>
    <row r="5" spans="1:20" s="13" customFormat="1" ht="15.75" x14ac:dyDescent="0.25">
      <c r="G5" s="19" t="s">
        <v>2</v>
      </c>
    </row>
    <row r="6" spans="1:20" s="13" customFormat="1" ht="15.75" x14ac:dyDescent="0.25">
      <c r="E6" s="20"/>
      <c r="L6" s="21" t="s">
        <v>3</v>
      </c>
    </row>
    <row r="7" spans="1:20" ht="15.75" x14ac:dyDescent="0.25">
      <c r="A7" s="22"/>
      <c r="B7" s="22"/>
      <c r="C7" s="1">
        <v>1</v>
      </c>
      <c r="D7" s="2">
        <v>2</v>
      </c>
      <c r="E7" s="2">
        <v>3</v>
      </c>
      <c r="F7" s="1">
        <v>4</v>
      </c>
      <c r="G7" s="2">
        <v>5</v>
      </c>
      <c r="H7" s="2">
        <v>6</v>
      </c>
      <c r="I7" s="1">
        <v>7</v>
      </c>
      <c r="J7" s="2">
        <v>8</v>
      </c>
      <c r="K7" s="2">
        <v>9</v>
      </c>
      <c r="L7" s="1">
        <v>10</v>
      </c>
      <c r="M7" s="2">
        <v>11</v>
      </c>
      <c r="N7" s="2">
        <v>12</v>
      </c>
      <c r="O7" s="1">
        <v>13</v>
      </c>
      <c r="P7" s="2">
        <v>14</v>
      </c>
      <c r="Q7" s="2">
        <v>15</v>
      </c>
      <c r="R7" s="1">
        <v>16</v>
      </c>
      <c r="S7" s="3">
        <v>17</v>
      </c>
    </row>
    <row r="8" spans="1:20" ht="30.75" customHeight="1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4" t="s">
        <v>21</v>
      </c>
      <c r="S8" s="4" t="s">
        <v>22</v>
      </c>
      <c r="T8" s="5"/>
    </row>
    <row r="9" spans="1:20" ht="17.100000000000001" customHeight="1" x14ac:dyDescent="0.25">
      <c r="A9" s="4">
        <v>1</v>
      </c>
      <c r="B9" s="6" t="s">
        <v>23</v>
      </c>
      <c r="C9" s="36">
        <f>SUM(D9:E9)</f>
        <v>9856078.311066499</v>
      </c>
      <c r="D9" s="36">
        <v>4503448.063906976</v>
      </c>
      <c r="E9" s="36">
        <f t="shared" ref="E9:E15" si="0">SUM(F9:S9)</f>
        <v>5352630.247159523</v>
      </c>
      <c r="F9" s="36">
        <v>284540.97507055092</v>
      </c>
      <c r="G9" s="36">
        <v>73183.105253486516</v>
      </c>
      <c r="H9" s="36"/>
      <c r="I9" s="36"/>
      <c r="J9" s="36"/>
      <c r="K9" s="36">
        <v>2177.9823994235171</v>
      </c>
      <c r="L9" s="36">
        <v>81477.039941036666</v>
      </c>
      <c r="M9" s="36">
        <v>4036.8658847145102</v>
      </c>
      <c r="N9" s="36">
        <v>4435137.8954255451</v>
      </c>
      <c r="O9" s="36">
        <v>23555.341573424714</v>
      </c>
      <c r="P9" s="36">
        <v>448521.04161134077</v>
      </c>
      <c r="Q9" s="36"/>
      <c r="R9" s="36"/>
      <c r="S9" s="7"/>
    </row>
    <row r="10" spans="1:20" ht="17.100000000000001" customHeight="1" x14ac:dyDescent="0.25">
      <c r="A10" s="4">
        <v>2</v>
      </c>
      <c r="B10" s="6" t="s">
        <v>24</v>
      </c>
      <c r="C10" s="36">
        <f t="shared" ref="C10:C15" si="1">SUM(D10:E10)</f>
        <v>8035968.9990648692</v>
      </c>
      <c r="D10" s="36">
        <v>6655907.4463290498</v>
      </c>
      <c r="E10" s="36">
        <f t="shared" si="0"/>
        <v>1380061.5527358192</v>
      </c>
      <c r="F10" s="36">
        <v>352391.68445844494</v>
      </c>
      <c r="G10" s="36">
        <v>14839.531842930688</v>
      </c>
      <c r="H10" s="36"/>
      <c r="I10" s="36"/>
      <c r="J10" s="36"/>
      <c r="K10" s="36">
        <v>441.63525253047521</v>
      </c>
      <c r="L10" s="36">
        <v>16521.314919404122</v>
      </c>
      <c r="M10" s="36">
        <v>818.56597413250097</v>
      </c>
      <c r="N10" s="36">
        <v>899324.6432901324</v>
      </c>
      <c r="O10" s="36">
        <v>4776.3789215994238</v>
      </c>
      <c r="P10" s="36">
        <v>90947.798076644744</v>
      </c>
      <c r="Q10" s="36"/>
      <c r="R10" s="36"/>
      <c r="S10" s="7"/>
    </row>
    <row r="11" spans="1:20" ht="17.100000000000001" customHeight="1" x14ac:dyDescent="0.25">
      <c r="A11" s="4">
        <v>3</v>
      </c>
      <c r="B11" s="6" t="s">
        <v>25</v>
      </c>
      <c r="C11" s="36">
        <f t="shared" si="1"/>
        <v>9319275.1519796513</v>
      </c>
      <c r="D11" s="36">
        <v>7284554.2029312402</v>
      </c>
      <c r="E11" s="36">
        <f t="shared" si="0"/>
        <v>2034720.9490484111</v>
      </c>
      <c r="F11" s="36">
        <v>160405.51605407358</v>
      </c>
      <c r="G11" s="36">
        <v>27065.076451291585</v>
      </c>
      <c r="H11" s="36"/>
      <c r="I11" s="36"/>
      <c r="J11" s="36"/>
      <c r="K11" s="36">
        <v>805.47634519999644</v>
      </c>
      <c r="L11" s="36">
        <v>30132.396095942353</v>
      </c>
      <c r="M11" s="36">
        <v>1492.9413478010883</v>
      </c>
      <c r="N11" s="36">
        <v>1640233.0264059703</v>
      </c>
      <c r="O11" s="36">
        <v>8711.39750510456</v>
      </c>
      <c r="P11" s="36">
        <v>165875.11884302759</v>
      </c>
      <c r="Q11" s="36"/>
      <c r="R11" s="36"/>
      <c r="S11" s="7"/>
    </row>
    <row r="12" spans="1:20" ht="17.100000000000001" customHeight="1" x14ac:dyDescent="0.25">
      <c r="A12" s="4">
        <v>4</v>
      </c>
      <c r="B12" s="8" t="s">
        <v>26</v>
      </c>
      <c r="C12" s="36">
        <f t="shared" si="1"/>
        <v>2845574.1973258886</v>
      </c>
      <c r="D12" s="36">
        <v>996570.68000000017</v>
      </c>
      <c r="E12" s="36">
        <f t="shared" si="0"/>
        <v>1849003.5173258884</v>
      </c>
      <c r="F12" s="36">
        <v>92980.81</v>
      </c>
      <c r="G12" s="36">
        <v>25356.931916231406</v>
      </c>
      <c r="H12" s="36"/>
      <c r="I12" s="36"/>
      <c r="J12" s="36"/>
      <c r="K12" s="36">
        <v>754.64072241320173</v>
      </c>
      <c r="L12" s="36">
        <v>28230.665361422431</v>
      </c>
      <c r="M12" s="36">
        <v>1398.7180926404658</v>
      </c>
      <c r="N12" s="36">
        <v>1536713.8257370628</v>
      </c>
      <c r="O12" s="36">
        <v>8161.5994630461528</v>
      </c>
      <c r="P12" s="36">
        <v>155406.32603307217</v>
      </c>
      <c r="Q12" s="36"/>
      <c r="R12" s="36"/>
      <c r="S12" s="7"/>
    </row>
    <row r="13" spans="1:20" ht="17.100000000000001" customHeight="1" x14ac:dyDescent="0.25">
      <c r="A13" s="4">
        <v>5</v>
      </c>
      <c r="B13" s="6" t="s">
        <v>27</v>
      </c>
      <c r="C13" s="36">
        <f t="shared" si="1"/>
        <v>1551604.8973226142</v>
      </c>
      <c r="D13" s="36">
        <v>706538.80246462498</v>
      </c>
      <c r="E13" s="36">
        <f t="shared" si="0"/>
        <v>845066.09485798911</v>
      </c>
      <c r="F13" s="36">
        <v>44508.823902233235</v>
      </c>
      <c r="G13" s="36">
        <v>11560.030590710257</v>
      </c>
      <c r="H13" s="36"/>
      <c r="I13" s="36"/>
      <c r="J13" s="36"/>
      <c r="K13" s="36">
        <v>344.03491183048567</v>
      </c>
      <c r="L13" s="36">
        <v>12870.143606184754</v>
      </c>
      <c r="M13" s="36">
        <v>637.66484021489566</v>
      </c>
      <c r="N13" s="36">
        <v>700576.03551463189</v>
      </c>
      <c r="O13" s="36">
        <v>3720.8105370801563</v>
      </c>
      <c r="P13" s="36">
        <v>70848.550955103303</v>
      </c>
      <c r="Q13" s="36"/>
      <c r="R13" s="36"/>
      <c r="S13" s="7"/>
    </row>
    <row r="14" spans="1:20" ht="17.100000000000001" customHeight="1" x14ac:dyDescent="0.25">
      <c r="A14" s="4">
        <v>6</v>
      </c>
      <c r="B14" s="6" t="s">
        <v>28</v>
      </c>
      <c r="C14" s="36">
        <f t="shared" si="1"/>
        <v>734018.73602451349</v>
      </c>
      <c r="D14" s="36">
        <v>332667.20719564997</v>
      </c>
      <c r="E14" s="36">
        <f t="shared" si="0"/>
        <v>401351.52882886352</v>
      </c>
      <c r="F14" s="36">
        <v>21080.985339992993</v>
      </c>
      <c r="G14" s="36">
        <v>5491.0988569614883</v>
      </c>
      <c r="H14" s="36"/>
      <c r="I14" s="36"/>
      <c r="J14" s="36"/>
      <c r="K14" s="36">
        <v>163.41909273366002</v>
      </c>
      <c r="L14" s="36">
        <v>6113.4120961274384</v>
      </c>
      <c r="M14" s="36">
        <v>302.89545064373482</v>
      </c>
      <c r="N14" s="36">
        <v>332778.72732624382</v>
      </c>
      <c r="O14" s="36">
        <v>1767.4121471226824</v>
      </c>
      <c r="P14" s="36">
        <v>33653.578519037706</v>
      </c>
      <c r="Q14" s="36"/>
      <c r="R14" s="36"/>
      <c r="S14" s="7"/>
    </row>
    <row r="15" spans="1:20" ht="17.100000000000001" customHeight="1" x14ac:dyDescent="0.25">
      <c r="A15" s="4">
        <v>7</v>
      </c>
      <c r="B15" s="6" t="s">
        <v>29</v>
      </c>
      <c r="C15" s="36">
        <f t="shared" si="1"/>
        <v>0</v>
      </c>
      <c r="D15" s="36">
        <v>0</v>
      </c>
      <c r="E15" s="36">
        <f t="shared" si="0"/>
        <v>0</v>
      </c>
      <c r="F15" s="36">
        <v>0</v>
      </c>
      <c r="G15" s="36">
        <v>0</v>
      </c>
      <c r="H15" s="36"/>
      <c r="I15" s="36"/>
      <c r="J15" s="36"/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/>
      <c r="R15" s="36"/>
      <c r="S15" s="7"/>
    </row>
    <row r="16" spans="1:20" s="5" customFormat="1" ht="17.100000000000001" customHeight="1" x14ac:dyDescent="0.25">
      <c r="A16" s="4">
        <v>8</v>
      </c>
      <c r="B16" s="9" t="s">
        <v>30</v>
      </c>
      <c r="C16" s="37">
        <f>SUM(C9:C15)</f>
        <v>32342520.292784035</v>
      </c>
      <c r="D16" s="37">
        <f t="shared" ref="D16:S16" si="2">SUM(D9:D15)</f>
        <v>20479686.402827542</v>
      </c>
      <c r="E16" s="37">
        <f t="shared" si="2"/>
        <v>11862833.889956495</v>
      </c>
      <c r="F16" s="37">
        <f t="shared" si="2"/>
        <v>955908.7948252958</v>
      </c>
      <c r="G16" s="37">
        <f t="shared" si="2"/>
        <v>157495.77491161195</v>
      </c>
      <c r="H16" s="37">
        <f t="shared" si="2"/>
        <v>0</v>
      </c>
      <c r="I16" s="37">
        <f t="shared" si="2"/>
        <v>0</v>
      </c>
      <c r="J16" s="37">
        <f t="shared" si="2"/>
        <v>0</v>
      </c>
      <c r="K16" s="37">
        <f t="shared" si="2"/>
        <v>4687.1887241313361</v>
      </c>
      <c r="L16" s="37">
        <f t="shared" si="2"/>
        <v>175344.97202011774</v>
      </c>
      <c r="M16" s="37">
        <f t="shared" si="2"/>
        <v>8687.6515901471957</v>
      </c>
      <c r="N16" s="37">
        <f>SUM(N9:N15)</f>
        <v>9544764.1536995862</v>
      </c>
      <c r="O16" s="37">
        <f t="shared" si="2"/>
        <v>50692.940147377689</v>
      </c>
      <c r="P16" s="37">
        <f t="shared" si="2"/>
        <v>965252.41403822624</v>
      </c>
      <c r="Q16" s="10">
        <f t="shared" si="2"/>
        <v>0</v>
      </c>
      <c r="R16" s="10">
        <f t="shared" si="2"/>
        <v>0</v>
      </c>
      <c r="S16" s="10">
        <f t="shared" si="2"/>
        <v>0</v>
      </c>
    </row>
    <row r="17" spans="1:21" s="13" customFormat="1" ht="17.100000000000001" customHeight="1" x14ac:dyDescent="0.2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21" ht="17.100000000000001" customHeight="1" x14ac:dyDescent="0.25">
      <c r="A18" s="22"/>
      <c r="B18" s="22"/>
      <c r="C18" s="1">
        <v>1</v>
      </c>
      <c r="D18" s="2">
        <v>2</v>
      </c>
      <c r="E18" s="2">
        <v>3</v>
      </c>
      <c r="F18" s="1">
        <v>4</v>
      </c>
      <c r="G18" s="2">
        <v>5</v>
      </c>
      <c r="H18" s="2">
        <v>6</v>
      </c>
      <c r="I18" s="1">
        <v>7</v>
      </c>
      <c r="J18" s="2">
        <v>8</v>
      </c>
      <c r="K18" s="2">
        <v>9</v>
      </c>
      <c r="L18" s="1">
        <v>10</v>
      </c>
      <c r="M18" s="2">
        <v>11</v>
      </c>
      <c r="N18" s="2">
        <v>12</v>
      </c>
      <c r="O18" s="1">
        <v>13</v>
      </c>
      <c r="P18" s="2">
        <v>14</v>
      </c>
      <c r="Q18" s="2">
        <v>15</v>
      </c>
      <c r="R18" s="1">
        <v>16</v>
      </c>
      <c r="S18" s="3">
        <v>17</v>
      </c>
      <c r="T18" s="5"/>
    </row>
    <row r="19" spans="1:21" ht="33" customHeight="1" x14ac:dyDescent="0.25">
      <c r="A19" s="4" t="s">
        <v>4</v>
      </c>
      <c r="B19" s="4" t="s">
        <v>31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  <c r="S19" s="4" t="s">
        <v>22</v>
      </c>
    </row>
    <row r="20" spans="1:21" ht="17.100000000000001" customHeight="1" x14ac:dyDescent="0.25">
      <c r="A20" s="4">
        <v>9</v>
      </c>
      <c r="B20" s="6" t="s">
        <v>23</v>
      </c>
      <c r="C20" s="36">
        <f>SUM(D20:E20)</f>
        <v>2402725.5584191959</v>
      </c>
      <c r="D20" s="36">
        <v>1097855.498166377</v>
      </c>
      <c r="E20" s="36">
        <f t="shared" ref="E20:E26" si="3">SUM(F20:S20)</f>
        <v>1304870.0602528187</v>
      </c>
      <c r="F20" s="36">
        <v>69365.710340582053</v>
      </c>
      <c r="G20" s="36">
        <v>17840.657499606164</v>
      </c>
      <c r="H20" s="36"/>
      <c r="I20" s="36"/>
      <c r="J20" s="36"/>
      <c r="K20" s="36">
        <v>530.95093319279761</v>
      </c>
      <c r="L20" s="36">
        <v>19862.561975675602</v>
      </c>
      <c r="M20" s="36">
        <v>984.11158383587554</v>
      </c>
      <c r="N20" s="36">
        <v>1081202.7705266252</v>
      </c>
      <c r="O20" s="36">
        <v>5742.3469507353766</v>
      </c>
      <c r="P20" s="36">
        <v>109340.95044256565</v>
      </c>
      <c r="Q20" s="7"/>
      <c r="R20" s="7"/>
      <c r="S20" s="7"/>
    </row>
    <row r="21" spans="1:21" ht="17.100000000000001" customHeight="1" x14ac:dyDescent="0.25">
      <c r="A21" s="4">
        <v>10</v>
      </c>
      <c r="B21" s="6" t="s">
        <v>24</v>
      </c>
      <c r="C21" s="36">
        <f t="shared" ref="C21:C26" si="4">SUM(D21:E21)</f>
        <v>0</v>
      </c>
      <c r="D21" s="36">
        <v>0</v>
      </c>
      <c r="E21" s="36">
        <f t="shared" si="3"/>
        <v>0</v>
      </c>
      <c r="F21" s="36">
        <v>0</v>
      </c>
      <c r="G21" s="36">
        <v>0</v>
      </c>
      <c r="H21" s="36"/>
      <c r="I21" s="36"/>
      <c r="J21" s="36"/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7"/>
      <c r="R21" s="7"/>
      <c r="S21" s="7"/>
    </row>
    <row r="22" spans="1:21" ht="17.100000000000001" customHeight="1" x14ac:dyDescent="0.25">
      <c r="A22" s="4">
        <v>11</v>
      </c>
      <c r="B22" s="6" t="s">
        <v>25</v>
      </c>
      <c r="C22" s="36">
        <f t="shared" si="4"/>
        <v>2695122.5083871493</v>
      </c>
      <c r="D22" s="36">
        <v>1228284.8794524283</v>
      </c>
      <c r="E22" s="36">
        <f t="shared" si="3"/>
        <v>1466837.628934721</v>
      </c>
      <c r="F22" s="36">
        <v>77912.13840347527</v>
      </c>
      <c r="G22" s="36">
        <v>20056.055626838235</v>
      </c>
      <c r="H22" s="36"/>
      <c r="I22" s="36"/>
      <c r="J22" s="36"/>
      <c r="K22" s="36">
        <v>596.88279153789574</v>
      </c>
      <c r="L22" s="36">
        <v>22329.033999137409</v>
      </c>
      <c r="M22" s="36">
        <v>1106.315541838293</v>
      </c>
      <c r="N22" s="36">
        <v>1215463.2142931004</v>
      </c>
      <c r="O22" s="36">
        <v>6455.4139820853588</v>
      </c>
      <c r="P22" s="36">
        <v>122918.57429670791</v>
      </c>
      <c r="Q22" s="7"/>
      <c r="R22" s="7"/>
      <c r="S22" s="7"/>
    </row>
    <row r="23" spans="1:21" ht="17.100000000000001" customHeight="1" x14ac:dyDescent="0.25">
      <c r="A23" s="4">
        <v>12</v>
      </c>
      <c r="B23" s="8" t="s">
        <v>26</v>
      </c>
      <c r="C23" s="36">
        <f t="shared" si="4"/>
        <v>0</v>
      </c>
      <c r="D23" s="36">
        <v>0</v>
      </c>
      <c r="E23" s="36">
        <f t="shared" si="3"/>
        <v>0</v>
      </c>
      <c r="F23" s="36">
        <v>0</v>
      </c>
      <c r="G23" s="36">
        <v>0</v>
      </c>
      <c r="H23" s="36"/>
      <c r="I23" s="36"/>
      <c r="J23" s="36"/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7"/>
      <c r="R23" s="7"/>
      <c r="S23" s="7"/>
    </row>
    <row r="24" spans="1:21" ht="17.100000000000001" customHeight="1" x14ac:dyDescent="0.25">
      <c r="A24" s="4">
        <v>13</v>
      </c>
      <c r="B24" s="6" t="s">
        <v>27</v>
      </c>
      <c r="C24" s="36">
        <f t="shared" si="4"/>
        <v>212970.48069303273</v>
      </c>
      <c r="D24" s="36">
        <v>113629.8071889204</v>
      </c>
      <c r="E24" s="36">
        <f t="shared" si="3"/>
        <v>99340.673504112347</v>
      </c>
      <c r="F24" s="36">
        <v>5722.7812709427326</v>
      </c>
      <c r="G24" s="36">
        <v>1351.8404457949994</v>
      </c>
      <c r="H24" s="36"/>
      <c r="I24" s="36"/>
      <c r="J24" s="36"/>
      <c r="K24" s="36">
        <v>40.231754140141263</v>
      </c>
      <c r="L24" s="36">
        <v>1505.0462482350133</v>
      </c>
      <c r="M24" s="36">
        <v>74.569103870419625</v>
      </c>
      <c r="N24" s="36">
        <v>81925.996019808517</v>
      </c>
      <c r="O24" s="36">
        <v>435.11495369287996</v>
      </c>
      <c r="P24" s="36">
        <v>8285.0937076276387</v>
      </c>
      <c r="Q24" s="7"/>
      <c r="R24" s="7"/>
      <c r="S24" s="7"/>
    </row>
    <row r="25" spans="1:21" ht="17.100000000000001" customHeight="1" x14ac:dyDescent="0.25">
      <c r="A25" s="4">
        <v>14</v>
      </c>
      <c r="B25" s="6" t="s">
        <v>28</v>
      </c>
      <c r="C25" s="36">
        <f t="shared" si="4"/>
        <v>0</v>
      </c>
      <c r="D25" s="36">
        <v>0</v>
      </c>
      <c r="E25" s="36">
        <f t="shared" si="3"/>
        <v>0</v>
      </c>
      <c r="F25" s="36">
        <v>0</v>
      </c>
      <c r="G25" s="36">
        <v>0</v>
      </c>
      <c r="H25" s="36"/>
      <c r="I25" s="36"/>
      <c r="J25" s="36"/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7"/>
      <c r="R25" s="7"/>
      <c r="S25" s="7"/>
    </row>
    <row r="26" spans="1:21" ht="17.100000000000001" customHeight="1" x14ac:dyDescent="0.25">
      <c r="A26" s="4">
        <v>15</v>
      </c>
      <c r="B26" s="6" t="s">
        <v>29</v>
      </c>
      <c r="C26" s="36">
        <f t="shared" si="4"/>
        <v>2014855.005376728</v>
      </c>
      <c r="D26" s="36">
        <v>1437681</v>
      </c>
      <c r="E26" s="36">
        <f t="shared" si="3"/>
        <v>577174.00537672802</v>
      </c>
      <c r="F26" s="36">
        <v>32229</v>
      </c>
      <c r="G26" s="36">
        <v>7868.9947127566584</v>
      </c>
      <c r="H26" s="36"/>
      <c r="I26" s="36"/>
      <c r="J26" s="36"/>
      <c r="K26" s="36">
        <v>234.18700157881344</v>
      </c>
      <c r="L26" s="36">
        <v>8760.7979230498131</v>
      </c>
      <c r="M26" s="36">
        <v>434.06297386394169</v>
      </c>
      <c r="N26" s="36">
        <v>476887.0701586912</v>
      </c>
      <c r="O26" s="36">
        <v>2532.7820902984377</v>
      </c>
      <c r="P26" s="36">
        <v>48227.11051648912</v>
      </c>
      <c r="Q26" s="7"/>
      <c r="R26" s="7"/>
      <c r="S26" s="7"/>
    </row>
    <row r="27" spans="1:21" s="5" customFormat="1" ht="17.100000000000001" customHeight="1" x14ac:dyDescent="0.25">
      <c r="A27" s="4">
        <v>16</v>
      </c>
      <c r="B27" s="9" t="s">
        <v>32</v>
      </c>
      <c r="C27" s="37">
        <f>SUM(C20:C26)</f>
        <v>7325673.5528761065</v>
      </c>
      <c r="D27" s="37">
        <f t="shared" ref="D27:S27" si="5">SUM(D20:D26)</f>
        <v>3877451.1848077257</v>
      </c>
      <c r="E27" s="37">
        <f t="shared" si="5"/>
        <v>3448222.3680683803</v>
      </c>
      <c r="F27" s="37">
        <f t="shared" si="5"/>
        <v>185229.63001500006</v>
      </c>
      <c r="G27" s="37">
        <f t="shared" si="5"/>
        <v>47117.548284996061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1402.2524804496479</v>
      </c>
      <c r="L27" s="37">
        <f t="shared" si="5"/>
        <v>52457.440146097841</v>
      </c>
      <c r="M27" s="37">
        <f t="shared" si="5"/>
        <v>2599.0592034085298</v>
      </c>
      <c r="N27" s="37">
        <f t="shared" si="5"/>
        <v>2855479.0509982253</v>
      </c>
      <c r="O27" s="37">
        <f t="shared" si="5"/>
        <v>15165.657976812054</v>
      </c>
      <c r="P27" s="37">
        <f t="shared" si="5"/>
        <v>288771.72896339034</v>
      </c>
      <c r="Q27" s="10">
        <f t="shared" si="5"/>
        <v>0</v>
      </c>
      <c r="R27" s="10">
        <f t="shared" si="5"/>
        <v>0</v>
      </c>
      <c r="S27" s="10">
        <f t="shared" si="5"/>
        <v>0</v>
      </c>
    </row>
    <row r="28" spans="1:21" s="13" customFormat="1" ht="17.100000000000001" customHeight="1" x14ac:dyDescent="0.25">
      <c r="A28" s="22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U28" s="25"/>
    </row>
    <row r="29" spans="1:21" ht="17.100000000000001" customHeight="1" x14ac:dyDescent="0.25">
      <c r="A29" s="26"/>
      <c r="B29" s="27"/>
      <c r="C29" s="1">
        <v>1</v>
      </c>
      <c r="D29" s="2">
        <v>2</v>
      </c>
      <c r="E29" s="2">
        <v>3</v>
      </c>
      <c r="F29" s="1">
        <v>4</v>
      </c>
      <c r="G29" s="2">
        <v>5</v>
      </c>
      <c r="H29" s="2">
        <v>6</v>
      </c>
      <c r="I29" s="1">
        <v>7</v>
      </c>
      <c r="J29" s="2">
        <v>8</v>
      </c>
      <c r="K29" s="2">
        <v>9</v>
      </c>
      <c r="L29" s="1">
        <v>10</v>
      </c>
      <c r="M29" s="2">
        <v>11</v>
      </c>
      <c r="N29" s="2">
        <v>12</v>
      </c>
      <c r="O29" s="1">
        <v>13</v>
      </c>
      <c r="P29" s="2">
        <v>14</v>
      </c>
      <c r="Q29" s="2">
        <v>15</v>
      </c>
      <c r="R29" s="1">
        <v>16</v>
      </c>
      <c r="S29" s="3">
        <v>17</v>
      </c>
      <c r="T29" s="5"/>
    </row>
    <row r="30" spans="1:21" ht="31.5" customHeight="1" x14ac:dyDescent="0.25">
      <c r="A30" s="4" t="s">
        <v>4</v>
      </c>
      <c r="B30" s="9" t="s">
        <v>33</v>
      </c>
      <c r="C30" s="11" t="s">
        <v>34</v>
      </c>
      <c r="D30" s="4" t="s">
        <v>7</v>
      </c>
      <c r="E30" s="4" t="s">
        <v>8</v>
      </c>
      <c r="F30" s="4" t="s">
        <v>9</v>
      </c>
      <c r="G30" s="4" t="s">
        <v>10</v>
      </c>
      <c r="H30" s="4" t="s">
        <v>11</v>
      </c>
      <c r="I30" s="4" t="s">
        <v>12</v>
      </c>
      <c r="J30" s="4" t="s">
        <v>13</v>
      </c>
      <c r="K30" s="4" t="s">
        <v>14</v>
      </c>
      <c r="L30" s="4" t="s">
        <v>15</v>
      </c>
      <c r="M30" s="4" t="s">
        <v>16</v>
      </c>
      <c r="N30" s="4" t="s">
        <v>17</v>
      </c>
      <c r="O30" s="4" t="s">
        <v>18</v>
      </c>
      <c r="P30" s="4" t="s">
        <v>19</v>
      </c>
      <c r="Q30" s="4" t="s">
        <v>20</v>
      </c>
      <c r="R30" s="4" t="s">
        <v>21</v>
      </c>
      <c r="S30" s="4" t="s">
        <v>22</v>
      </c>
    </row>
    <row r="31" spans="1:21" ht="17.100000000000001" customHeight="1" x14ac:dyDescent="0.25">
      <c r="A31" s="4">
        <v>17</v>
      </c>
      <c r="B31" s="6" t="s">
        <v>23</v>
      </c>
      <c r="C31" s="36">
        <f>SUM(D31:E31)</f>
        <v>12258803.869485695</v>
      </c>
      <c r="D31" s="36">
        <f>D20+D9</f>
        <v>5601303.5620733527</v>
      </c>
      <c r="E31" s="36">
        <f t="shared" ref="E31:S37" si="6">E20+E9</f>
        <v>6657500.3074123412</v>
      </c>
      <c r="F31" s="36">
        <f t="shared" si="6"/>
        <v>353906.68541113299</v>
      </c>
      <c r="G31" s="36">
        <f t="shared" si="6"/>
        <v>91023.762753092684</v>
      </c>
      <c r="H31" s="36">
        <f t="shared" si="6"/>
        <v>0</v>
      </c>
      <c r="I31" s="36">
        <f t="shared" si="6"/>
        <v>0</v>
      </c>
      <c r="J31" s="36">
        <f t="shared" si="6"/>
        <v>0</v>
      </c>
      <c r="K31" s="36">
        <f t="shared" si="6"/>
        <v>2708.9333326163146</v>
      </c>
      <c r="L31" s="36">
        <f t="shared" si="6"/>
        <v>101339.60191671227</v>
      </c>
      <c r="M31" s="36">
        <f t="shared" si="6"/>
        <v>5020.9774685503853</v>
      </c>
      <c r="N31" s="36">
        <f t="shared" si="6"/>
        <v>5516340.6659521703</v>
      </c>
      <c r="O31" s="36">
        <f t="shared" si="6"/>
        <v>29297.68852416009</v>
      </c>
      <c r="P31" s="36">
        <f t="shared" si="6"/>
        <v>557861.99205390643</v>
      </c>
      <c r="Q31" s="7">
        <f t="shared" si="6"/>
        <v>0</v>
      </c>
      <c r="R31" s="7">
        <f t="shared" si="6"/>
        <v>0</v>
      </c>
      <c r="S31" s="7">
        <f t="shared" si="6"/>
        <v>0</v>
      </c>
    </row>
    <row r="32" spans="1:21" ht="17.100000000000001" customHeight="1" x14ac:dyDescent="0.25">
      <c r="A32" s="4">
        <v>18</v>
      </c>
      <c r="B32" s="6" t="s">
        <v>24</v>
      </c>
      <c r="C32" s="36">
        <f t="shared" ref="C32:C37" si="7">SUM(D32:E32)</f>
        <v>8035968.9990648692</v>
      </c>
      <c r="D32" s="36">
        <f t="shared" ref="D32:S37" si="8">D21+D10</f>
        <v>6655907.4463290498</v>
      </c>
      <c r="E32" s="36">
        <f t="shared" si="8"/>
        <v>1380061.5527358192</v>
      </c>
      <c r="F32" s="36">
        <f t="shared" si="8"/>
        <v>352391.68445844494</v>
      </c>
      <c r="G32" s="36">
        <f t="shared" si="8"/>
        <v>14839.531842930688</v>
      </c>
      <c r="H32" s="36">
        <f t="shared" si="8"/>
        <v>0</v>
      </c>
      <c r="I32" s="36">
        <f t="shared" si="6"/>
        <v>0</v>
      </c>
      <c r="J32" s="36">
        <f t="shared" si="6"/>
        <v>0</v>
      </c>
      <c r="K32" s="36">
        <f t="shared" si="8"/>
        <v>441.63525253047521</v>
      </c>
      <c r="L32" s="36">
        <f t="shared" si="8"/>
        <v>16521.314919404122</v>
      </c>
      <c r="M32" s="36">
        <f t="shared" si="8"/>
        <v>818.56597413250097</v>
      </c>
      <c r="N32" s="36">
        <f t="shared" si="6"/>
        <v>899324.6432901324</v>
      </c>
      <c r="O32" s="36">
        <f t="shared" si="6"/>
        <v>4776.3789215994238</v>
      </c>
      <c r="P32" s="36">
        <f t="shared" si="8"/>
        <v>90947.798076644744</v>
      </c>
      <c r="Q32" s="7">
        <f t="shared" si="8"/>
        <v>0</v>
      </c>
      <c r="R32" s="7">
        <f t="shared" si="8"/>
        <v>0</v>
      </c>
      <c r="S32" s="7">
        <f t="shared" si="8"/>
        <v>0</v>
      </c>
    </row>
    <row r="33" spans="1:21" ht="17.100000000000001" customHeight="1" x14ac:dyDescent="0.25">
      <c r="A33" s="4">
        <v>19</v>
      </c>
      <c r="B33" s="6" t="s">
        <v>25</v>
      </c>
      <c r="C33" s="36">
        <f t="shared" si="7"/>
        <v>12014397.6603668</v>
      </c>
      <c r="D33" s="36">
        <f t="shared" si="8"/>
        <v>8512839.0823836681</v>
      </c>
      <c r="E33" s="36">
        <f t="shared" si="8"/>
        <v>3501558.5779831321</v>
      </c>
      <c r="F33" s="36">
        <f t="shared" si="8"/>
        <v>238317.65445754887</v>
      </c>
      <c r="G33" s="36">
        <f t="shared" si="8"/>
        <v>47121.13207812982</v>
      </c>
      <c r="H33" s="36">
        <f t="shared" si="8"/>
        <v>0</v>
      </c>
      <c r="I33" s="36">
        <f t="shared" si="6"/>
        <v>0</v>
      </c>
      <c r="J33" s="36">
        <f t="shared" si="6"/>
        <v>0</v>
      </c>
      <c r="K33" s="36">
        <f t="shared" si="8"/>
        <v>1402.3591367378922</v>
      </c>
      <c r="L33" s="36">
        <f t="shared" si="8"/>
        <v>52461.430095079762</v>
      </c>
      <c r="M33" s="36">
        <f t="shared" si="8"/>
        <v>2599.2568896393814</v>
      </c>
      <c r="N33" s="36">
        <f t="shared" si="6"/>
        <v>2855696.2406990705</v>
      </c>
      <c r="O33" s="36">
        <f t="shared" si="6"/>
        <v>15166.81148718992</v>
      </c>
      <c r="P33" s="36">
        <f t="shared" si="8"/>
        <v>288793.69313973549</v>
      </c>
      <c r="Q33" s="7">
        <f t="shared" si="8"/>
        <v>0</v>
      </c>
      <c r="R33" s="7">
        <f t="shared" si="8"/>
        <v>0</v>
      </c>
      <c r="S33" s="7">
        <f t="shared" si="8"/>
        <v>0</v>
      </c>
    </row>
    <row r="34" spans="1:21" ht="17.100000000000001" customHeight="1" x14ac:dyDescent="0.25">
      <c r="A34" s="4">
        <v>20</v>
      </c>
      <c r="B34" s="8" t="s">
        <v>26</v>
      </c>
      <c r="C34" s="36">
        <f t="shared" si="7"/>
        <v>2845574.1973258886</v>
      </c>
      <c r="D34" s="36">
        <f t="shared" si="8"/>
        <v>996570.68000000017</v>
      </c>
      <c r="E34" s="36">
        <f t="shared" si="8"/>
        <v>1849003.5173258884</v>
      </c>
      <c r="F34" s="36">
        <f t="shared" si="8"/>
        <v>92980.81</v>
      </c>
      <c r="G34" s="36">
        <f t="shared" si="8"/>
        <v>25356.931916231406</v>
      </c>
      <c r="H34" s="36">
        <f t="shared" si="8"/>
        <v>0</v>
      </c>
      <c r="I34" s="36">
        <f t="shared" si="6"/>
        <v>0</v>
      </c>
      <c r="J34" s="36">
        <f t="shared" si="6"/>
        <v>0</v>
      </c>
      <c r="K34" s="36">
        <f t="shared" si="8"/>
        <v>754.64072241320173</v>
      </c>
      <c r="L34" s="36">
        <f t="shared" si="8"/>
        <v>28230.665361422431</v>
      </c>
      <c r="M34" s="36">
        <f t="shared" si="8"/>
        <v>1398.7180926404658</v>
      </c>
      <c r="N34" s="36">
        <f t="shared" si="6"/>
        <v>1536713.8257370628</v>
      </c>
      <c r="O34" s="36">
        <f t="shared" si="6"/>
        <v>8161.5994630461528</v>
      </c>
      <c r="P34" s="36">
        <f t="shared" si="8"/>
        <v>155406.32603307217</v>
      </c>
      <c r="Q34" s="7">
        <f t="shared" si="8"/>
        <v>0</v>
      </c>
      <c r="R34" s="7">
        <f t="shared" si="8"/>
        <v>0</v>
      </c>
      <c r="S34" s="7">
        <f t="shared" si="8"/>
        <v>0</v>
      </c>
    </row>
    <row r="35" spans="1:21" ht="17.100000000000001" customHeight="1" x14ac:dyDescent="0.25">
      <c r="A35" s="4">
        <v>21</v>
      </c>
      <c r="B35" s="6" t="s">
        <v>27</v>
      </c>
      <c r="C35" s="36">
        <f t="shared" si="7"/>
        <v>1764575.3780156467</v>
      </c>
      <c r="D35" s="36">
        <f t="shared" si="8"/>
        <v>820168.60965354543</v>
      </c>
      <c r="E35" s="36">
        <f t="shared" si="8"/>
        <v>944406.7683621014</v>
      </c>
      <c r="F35" s="36">
        <f t="shared" si="8"/>
        <v>50231.605173175965</v>
      </c>
      <c r="G35" s="36">
        <f t="shared" si="8"/>
        <v>12911.871036505258</v>
      </c>
      <c r="H35" s="36">
        <f t="shared" si="8"/>
        <v>0</v>
      </c>
      <c r="I35" s="36">
        <f t="shared" si="6"/>
        <v>0</v>
      </c>
      <c r="J35" s="36">
        <f t="shared" si="6"/>
        <v>0</v>
      </c>
      <c r="K35" s="36">
        <f t="shared" si="8"/>
        <v>384.26666597062695</v>
      </c>
      <c r="L35" s="36">
        <f t="shared" si="8"/>
        <v>14375.189854419768</v>
      </c>
      <c r="M35" s="36">
        <f t="shared" si="8"/>
        <v>712.23394408531533</v>
      </c>
      <c r="N35" s="36">
        <f t="shared" si="6"/>
        <v>782502.03153444035</v>
      </c>
      <c r="O35" s="36">
        <f t="shared" si="6"/>
        <v>4155.9254907730365</v>
      </c>
      <c r="P35" s="36">
        <f t="shared" si="8"/>
        <v>79133.644662730949</v>
      </c>
      <c r="Q35" s="7">
        <f t="shared" si="8"/>
        <v>0</v>
      </c>
      <c r="R35" s="7">
        <f t="shared" si="8"/>
        <v>0</v>
      </c>
      <c r="S35" s="7">
        <f t="shared" si="8"/>
        <v>0</v>
      </c>
    </row>
    <row r="36" spans="1:21" ht="17.100000000000001" customHeight="1" x14ac:dyDescent="0.25">
      <c r="A36" s="4">
        <v>22</v>
      </c>
      <c r="B36" s="6" t="s">
        <v>28</v>
      </c>
      <c r="C36" s="36">
        <f t="shared" si="7"/>
        <v>734018.73602451349</v>
      </c>
      <c r="D36" s="36">
        <f t="shared" si="8"/>
        <v>332667.20719564997</v>
      </c>
      <c r="E36" s="36">
        <f t="shared" si="8"/>
        <v>401351.52882886352</v>
      </c>
      <c r="F36" s="36">
        <f t="shared" si="8"/>
        <v>21080.985339992993</v>
      </c>
      <c r="G36" s="36">
        <f t="shared" si="8"/>
        <v>5491.0988569614883</v>
      </c>
      <c r="H36" s="36">
        <f t="shared" si="8"/>
        <v>0</v>
      </c>
      <c r="I36" s="36">
        <f t="shared" si="6"/>
        <v>0</v>
      </c>
      <c r="J36" s="36">
        <f t="shared" si="6"/>
        <v>0</v>
      </c>
      <c r="K36" s="36">
        <f t="shared" si="8"/>
        <v>163.41909273366002</v>
      </c>
      <c r="L36" s="36">
        <f t="shared" si="8"/>
        <v>6113.4120961274384</v>
      </c>
      <c r="M36" s="36">
        <f t="shared" si="8"/>
        <v>302.89545064373482</v>
      </c>
      <c r="N36" s="36">
        <f t="shared" si="6"/>
        <v>332778.72732624382</v>
      </c>
      <c r="O36" s="36">
        <f t="shared" si="6"/>
        <v>1767.4121471226824</v>
      </c>
      <c r="P36" s="36">
        <f t="shared" si="8"/>
        <v>33653.578519037706</v>
      </c>
      <c r="Q36" s="7">
        <f t="shared" si="8"/>
        <v>0</v>
      </c>
      <c r="R36" s="7">
        <f t="shared" si="8"/>
        <v>0</v>
      </c>
      <c r="S36" s="7">
        <f t="shared" si="8"/>
        <v>0</v>
      </c>
    </row>
    <row r="37" spans="1:21" ht="17.100000000000001" customHeight="1" x14ac:dyDescent="0.25">
      <c r="A37" s="4">
        <v>23</v>
      </c>
      <c r="B37" s="6" t="s">
        <v>29</v>
      </c>
      <c r="C37" s="36">
        <f t="shared" si="7"/>
        <v>2014855.005376728</v>
      </c>
      <c r="D37" s="36">
        <f t="shared" si="8"/>
        <v>1437681</v>
      </c>
      <c r="E37" s="36">
        <f t="shared" si="8"/>
        <v>577174.00537672802</v>
      </c>
      <c r="F37" s="36">
        <f t="shared" si="8"/>
        <v>32229</v>
      </c>
      <c r="G37" s="36">
        <f t="shared" si="8"/>
        <v>7868.9947127566584</v>
      </c>
      <c r="H37" s="36">
        <f t="shared" si="8"/>
        <v>0</v>
      </c>
      <c r="I37" s="36">
        <f t="shared" si="6"/>
        <v>0</v>
      </c>
      <c r="J37" s="36">
        <f t="shared" si="6"/>
        <v>0</v>
      </c>
      <c r="K37" s="36">
        <f t="shared" si="8"/>
        <v>234.18700157881344</v>
      </c>
      <c r="L37" s="36">
        <f t="shared" si="8"/>
        <v>8760.7979230498131</v>
      </c>
      <c r="M37" s="36">
        <f t="shared" si="8"/>
        <v>434.06297386394169</v>
      </c>
      <c r="N37" s="36">
        <f t="shared" si="6"/>
        <v>476887.0701586912</v>
      </c>
      <c r="O37" s="36">
        <f t="shared" si="6"/>
        <v>2532.7820902984377</v>
      </c>
      <c r="P37" s="36">
        <f t="shared" si="8"/>
        <v>48227.11051648912</v>
      </c>
      <c r="Q37" s="7">
        <f t="shared" si="8"/>
        <v>0</v>
      </c>
      <c r="R37" s="7">
        <f t="shared" si="8"/>
        <v>0</v>
      </c>
      <c r="S37" s="7">
        <f t="shared" si="8"/>
        <v>0</v>
      </c>
    </row>
    <row r="38" spans="1:21" s="5" customFormat="1" ht="17.100000000000001" customHeight="1" x14ac:dyDescent="0.25">
      <c r="A38" s="4">
        <v>24</v>
      </c>
      <c r="B38" s="9" t="s">
        <v>35</v>
      </c>
      <c r="C38" s="37">
        <f>SUM(C31:C37)</f>
        <v>39668193.845660135</v>
      </c>
      <c r="D38" s="37">
        <f t="shared" ref="D38:S38" si="9">SUM(D31:D37)</f>
        <v>24357137.587635264</v>
      </c>
      <c r="E38" s="37">
        <f t="shared" si="9"/>
        <v>15311056.258024873</v>
      </c>
      <c r="F38" s="37">
        <f t="shared" si="9"/>
        <v>1141138.4248402957</v>
      </c>
      <c r="G38" s="37">
        <f t="shared" si="9"/>
        <v>204613.32319660802</v>
      </c>
      <c r="H38" s="37">
        <f t="shared" si="9"/>
        <v>0</v>
      </c>
      <c r="I38" s="37">
        <f t="shared" si="9"/>
        <v>0</v>
      </c>
      <c r="J38" s="37">
        <f t="shared" si="9"/>
        <v>0</v>
      </c>
      <c r="K38" s="37">
        <f t="shared" si="9"/>
        <v>6089.441204580984</v>
      </c>
      <c r="L38" s="37">
        <f t="shared" si="9"/>
        <v>227802.4121662156</v>
      </c>
      <c r="M38" s="37">
        <f t="shared" si="9"/>
        <v>11286.710793555725</v>
      </c>
      <c r="N38" s="37">
        <f t="shared" si="9"/>
        <v>12400243.204697812</v>
      </c>
      <c r="O38" s="37">
        <f t="shared" si="9"/>
        <v>65858.598124189739</v>
      </c>
      <c r="P38" s="37">
        <f t="shared" si="9"/>
        <v>1254024.1430016165</v>
      </c>
      <c r="Q38" s="10">
        <f t="shared" si="9"/>
        <v>0</v>
      </c>
      <c r="R38" s="10">
        <f t="shared" si="9"/>
        <v>0</v>
      </c>
      <c r="S38" s="10">
        <f t="shared" si="9"/>
        <v>0</v>
      </c>
    </row>
    <row r="39" spans="1:21" s="5" customFormat="1" ht="17.100000000000001" customHeight="1" x14ac:dyDescent="0.25">
      <c r="A39" s="4">
        <v>25</v>
      </c>
      <c r="B39" s="9" t="s">
        <v>36</v>
      </c>
      <c r="C39" s="37">
        <f>SUM(D39:E39)</f>
        <v>17049631.792833999</v>
      </c>
      <c r="D39" s="37">
        <v>8580037.2400000021</v>
      </c>
      <c r="E39" s="37">
        <f t="shared" ref="E39:E43" si="10">SUM(F39:S39)</f>
        <v>8469594.5528339949</v>
      </c>
      <c r="F39" s="37">
        <f>313523-2</f>
        <v>313521</v>
      </c>
      <c r="G39" s="37">
        <v>117773.53500053922</v>
      </c>
      <c r="H39" s="37"/>
      <c r="I39" s="37"/>
      <c r="J39" s="37"/>
      <c r="K39" s="37">
        <v>3505.0259955571328</v>
      </c>
      <c r="L39" s="37">
        <v>131120.95998111338</v>
      </c>
      <c r="M39" s="37">
        <v>6496.5262668087853</v>
      </c>
      <c r="N39" s="37">
        <v>7137465.2161843525</v>
      </c>
      <c r="O39" s="37">
        <v>37907.599515466398</v>
      </c>
      <c r="P39" s="37">
        <v>721804.68989015697</v>
      </c>
      <c r="Q39" s="10"/>
      <c r="R39" s="10"/>
      <c r="S39" s="10"/>
    </row>
    <row r="40" spans="1:21" ht="17.100000000000001" customHeight="1" x14ac:dyDescent="0.25">
      <c r="A40" s="4">
        <v>26</v>
      </c>
      <c r="B40" s="9" t="s">
        <v>37</v>
      </c>
      <c r="C40" s="36">
        <f>SUM(D40:E40)</f>
        <v>459391531</v>
      </c>
      <c r="D40" s="36">
        <v>247299369</v>
      </c>
      <c r="E40" s="36">
        <f t="shared" si="10"/>
        <v>212092161.99999997</v>
      </c>
      <c r="F40" s="36">
        <f>9387097-1</f>
        <v>9387096</v>
      </c>
      <c r="G40" s="36">
        <v>2927057</v>
      </c>
      <c r="H40" s="36"/>
      <c r="I40" s="36"/>
      <c r="J40" s="36"/>
      <c r="K40" s="36">
        <v>87111.343608990777</v>
      </c>
      <c r="L40" s="36">
        <v>3258784.1042359862</v>
      </c>
      <c r="M40" s="36">
        <v>161459.89576401404</v>
      </c>
      <c r="N40" s="36">
        <v>177389322</v>
      </c>
      <c r="O40" s="36">
        <v>942127.65639100934</v>
      </c>
      <c r="P40" s="36">
        <v>17939204</v>
      </c>
      <c r="Q40" s="7"/>
      <c r="R40" s="7"/>
      <c r="S40" s="7"/>
      <c r="T40" s="12"/>
      <c r="U40" s="12"/>
    </row>
    <row r="41" spans="1:21" ht="17.100000000000001" customHeight="1" x14ac:dyDescent="0.25">
      <c r="A41" s="4">
        <v>27</v>
      </c>
      <c r="B41" s="9" t="s">
        <v>38</v>
      </c>
      <c r="C41" s="36">
        <f t="shared" ref="C41:C44" si="11">SUM(D41:E41)</f>
        <v>379096693.38999999</v>
      </c>
      <c r="D41" s="36">
        <v>180010974</v>
      </c>
      <c r="E41" s="36">
        <f t="shared" si="10"/>
        <v>199085719.38999999</v>
      </c>
      <c r="F41" s="36">
        <f>6294525.78+3</f>
        <v>6294528.7800000003</v>
      </c>
      <c r="G41" s="36">
        <v>1912766.27</v>
      </c>
      <c r="H41" s="36"/>
      <c r="I41" s="36"/>
      <c r="J41" s="36"/>
      <c r="K41" s="36">
        <v>524854.30727134715</v>
      </c>
      <c r="L41" s="36">
        <v>1443312.3631567003</v>
      </c>
      <c r="M41" s="36">
        <v>746593.63684329973</v>
      </c>
      <c r="N41" s="36">
        <v>169196334.05000001</v>
      </c>
      <c r="O41" s="36">
        <v>39530.692728652932</v>
      </c>
      <c r="P41" s="36">
        <v>18927799.289999999</v>
      </c>
      <c r="Q41" s="7"/>
      <c r="R41" s="7"/>
      <c r="S41" s="7"/>
      <c r="T41" s="12"/>
      <c r="U41" s="12"/>
    </row>
    <row r="42" spans="1:21" ht="17.100000000000001" customHeight="1" x14ac:dyDescent="0.25">
      <c r="A42" s="4">
        <v>28</v>
      </c>
      <c r="B42" s="9" t="s">
        <v>39</v>
      </c>
      <c r="C42" s="36">
        <f t="shared" si="11"/>
        <v>6732180.0293091163</v>
      </c>
      <c r="D42" s="36">
        <v>3624063.0494483365</v>
      </c>
      <c r="E42" s="36">
        <f t="shared" si="10"/>
        <v>3108116.9798607798</v>
      </c>
      <c r="F42" s="36">
        <v>137563.76079440609</v>
      </c>
      <c r="G42" s="36">
        <v>42894.727622351398</v>
      </c>
      <c r="H42" s="36"/>
      <c r="I42" s="36"/>
      <c r="J42" s="36"/>
      <c r="K42" s="36">
        <v>1276.5782685218364</v>
      </c>
      <c r="L42" s="36">
        <v>47756.041830156028</v>
      </c>
      <c r="M42" s="36">
        <v>2366.1234648763693</v>
      </c>
      <c r="N42" s="36">
        <v>2599562.1712537836</v>
      </c>
      <c r="O42" s="36">
        <v>13806.464720836189</v>
      </c>
      <c r="P42" s="36">
        <v>262891.11190584832</v>
      </c>
      <c r="Q42" s="7"/>
      <c r="R42" s="7"/>
      <c r="S42" s="7"/>
      <c r="T42" s="12"/>
      <c r="U42" s="12"/>
    </row>
    <row r="43" spans="1:21" ht="17.100000000000001" customHeight="1" x14ac:dyDescent="0.25">
      <c r="A43" s="4">
        <v>29</v>
      </c>
      <c r="B43" s="9" t="s">
        <v>40</v>
      </c>
      <c r="C43" s="36">
        <f t="shared" si="11"/>
        <v>-12138</v>
      </c>
      <c r="D43" s="36">
        <v>-12138</v>
      </c>
      <c r="E43" s="36">
        <f t="shared" si="10"/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7"/>
      <c r="R43" s="7"/>
      <c r="S43" s="7"/>
      <c r="T43" s="12"/>
      <c r="U43" s="12"/>
    </row>
    <row r="44" spans="1:21" ht="17.100000000000001" customHeight="1" x14ac:dyDescent="0.25">
      <c r="A44" s="4">
        <v>30</v>
      </c>
      <c r="B44" s="9" t="s">
        <v>41</v>
      </c>
      <c r="C44" s="36">
        <f t="shared" si="11"/>
        <v>6229995.0847214833</v>
      </c>
      <c r="D44" s="36">
        <v>7806375</v>
      </c>
      <c r="E44" s="36">
        <f>SUM(F44:S44)</f>
        <v>-1576379.9152785167</v>
      </c>
      <c r="F44" s="36">
        <f>365091.319511586+1</f>
        <v>365092.31951158599</v>
      </c>
      <c r="G44" s="36">
        <v>151096.92247443806</v>
      </c>
      <c r="H44" s="36"/>
      <c r="I44" s="36"/>
      <c r="J44" s="36"/>
      <c r="K44" s="36">
        <v>-91723.667023856106</v>
      </c>
      <c r="L44" s="36">
        <v>309330.70246551943</v>
      </c>
      <c r="M44" s="36">
        <v>-123491.50638247575</v>
      </c>
      <c r="N44" s="36">
        <v>-1798270.3106120215</v>
      </c>
      <c r="O44" s="36">
        <v>167102.91057923657</v>
      </c>
      <c r="P44" s="36">
        <v>-555517.28629094362</v>
      </c>
      <c r="Q44" s="7"/>
      <c r="R44" s="7"/>
      <c r="S44" s="7"/>
      <c r="T44" s="12"/>
      <c r="U44" s="12"/>
    </row>
    <row r="45" spans="1:21" ht="17.100000000000001" customHeight="1" x14ac:dyDescent="0.25">
      <c r="A45" s="4">
        <v>31</v>
      </c>
      <c r="B45" s="9" t="s">
        <v>42</v>
      </c>
      <c r="C45" s="37">
        <f>C40+C42+C43-C38-C39-C41-C44</f>
        <v>24067058.916093491</v>
      </c>
      <c r="D45" s="37">
        <f t="shared" ref="D45:S45" si="12">D40+D42+D43-D38-D39-D41-D44</f>
        <v>30156770.221813083</v>
      </c>
      <c r="E45" s="37">
        <f t="shared" si="12"/>
        <v>-6089711.3057195917</v>
      </c>
      <c r="F45" s="37">
        <f t="shared" si="12"/>
        <v>1410379.2364425249</v>
      </c>
      <c r="G45" s="37">
        <f t="shared" si="12"/>
        <v>583701.67695076601</v>
      </c>
      <c r="H45" s="37">
        <f t="shared" si="12"/>
        <v>0</v>
      </c>
      <c r="I45" s="37">
        <f t="shared" si="12"/>
        <v>0</v>
      </c>
      <c r="J45" s="37">
        <f t="shared" si="12"/>
        <v>0</v>
      </c>
      <c r="K45" s="37">
        <f t="shared" si="12"/>
        <v>-354337.1855701165</v>
      </c>
      <c r="L45" s="37">
        <f t="shared" si="12"/>
        <v>1194973.7082965937</v>
      </c>
      <c r="M45" s="37">
        <f t="shared" si="12"/>
        <v>-477059.34829229803</v>
      </c>
      <c r="N45" s="37">
        <f>N40+N42+N43-N38-N39-N41-N44</f>
        <v>-6946887.9890163857</v>
      </c>
      <c r="O45" s="37">
        <f>O40+O42+O43-O38-O39-O41-O44</f>
        <v>645534.3201642998</v>
      </c>
      <c r="P45" s="37">
        <f t="shared" si="12"/>
        <v>-2146015.7246949822</v>
      </c>
      <c r="Q45" s="10">
        <f t="shared" si="12"/>
        <v>0</v>
      </c>
      <c r="R45" s="10">
        <f t="shared" si="12"/>
        <v>0</v>
      </c>
      <c r="S45" s="10">
        <f t="shared" si="12"/>
        <v>0</v>
      </c>
      <c r="T45" s="12"/>
      <c r="U45" s="12"/>
    </row>
    <row r="46" spans="1:21" s="13" customFormat="1" ht="17.100000000000001" hidden="1" customHeight="1" x14ac:dyDescent="0.25">
      <c r="A46" s="28"/>
      <c r="C46" s="29"/>
    </row>
    <row r="47" spans="1:21" s="13" customFormat="1" ht="17.100000000000001" hidden="1" customHeight="1" x14ac:dyDescent="0.25">
      <c r="A47" s="28"/>
    </row>
    <row r="48" spans="1:21" s="13" customFormat="1" ht="17.100000000000001" hidden="1" customHeight="1" x14ac:dyDescent="0.25">
      <c r="A48" s="28"/>
    </row>
    <row r="49" spans="1:1" s="13" customFormat="1" ht="17.100000000000001" hidden="1" customHeight="1" x14ac:dyDescent="0.25">
      <c r="A49" s="28"/>
    </row>
    <row r="50" spans="1:1" s="13" customFormat="1" ht="17.100000000000001" hidden="1" customHeight="1" x14ac:dyDescent="0.25">
      <c r="A50" s="28"/>
    </row>
    <row r="51" spans="1:1" s="13" customFormat="1" ht="17.100000000000001" hidden="1" customHeight="1" x14ac:dyDescent="0.25">
      <c r="A51" s="28"/>
    </row>
    <row r="52" spans="1:1" s="13" customFormat="1" ht="17.100000000000001" hidden="1" customHeight="1" x14ac:dyDescent="0.25">
      <c r="A52" s="28"/>
    </row>
    <row r="53" spans="1:1" s="13" customFormat="1" ht="17.100000000000001" hidden="1" customHeight="1" x14ac:dyDescent="0.25">
      <c r="A53" s="28"/>
    </row>
    <row r="54" spans="1:1" s="13" customFormat="1" ht="17.100000000000001" hidden="1" customHeight="1" x14ac:dyDescent="0.25">
      <c r="A54" s="28"/>
    </row>
    <row r="55" spans="1:1" s="13" customFormat="1" ht="17.100000000000001" hidden="1" customHeight="1" x14ac:dyDescent="0.25"/>
    <row r="56" spans="1:1" s="13" customFormat="1" ht="17.100000000000001" hidden="1" customHeight="1" x14ac:dyDescent="0.25"/>
    <row r="57" spans="1:1" s="13" customFormat="1" hidden="1" x14ac:dyDescent="0.25"/>
    <row r="58" spans="1:1" s="13" customFormat="1" hidden="1" x14ac:dyDescent="0.25"/>
    <row r="59" spans="1:1" s="13" customFormat="1" hidden="1" x14ac:dyDescent="0.25"/>
    <row r="60" spans="1:1" s="13" customFormat="1" hidden="1" x14ac:dyDescent="0.25"/>
    <row r="61" spans="1:1" s="13" customFormat="1" hidden="1" x14ac:dyDescent="0.25"/>
    <row r="62" spans="1:1" s="13" customFormat="1" hidden="1" x14ac:dyDescent="0.25"/>
    <row r="63" spans="1:1" s="13" customFormat="1" hidden="1" x14ac:dyDescent="0.25"/>
    <row r="64" spans="1:1" s="13" customFormat="1" hidden="1" x14ac:dyDescent="0.25"/>
    <row r="65" s="13" customFormat="1" hidden="1" x14ac:dyDescent="0.25"/>
    <row r="66" s="13" customFormat="1" hidden="1" x14ac:dyDescent="0.25"/>
    <row r="67" s="13" customFormat="1" hidden="1" x14ac:dyDescent="0.25"/>
    <row r="68" s="13" customFormat="1" hidden="1" x14ac:dyDescent="0.25"/>
    <row r="69" s="13" customFormat="1" hidden="1" x14ac:dyDescent="0.25"/>
    <row r="70" s="13" customFormat="1" hidden="1" x14ac:dyDescent="0.25"/>
    <row r="71" s="13" customFormat="1" hidden="1" x14ac:dyDescent="0.25"/>
    <row r="72" s="13" customFormat="1" hidden="1" x14ac:dyDescent="0.25"/>
    <row r="73" s="13" customFormat="1" hidden="1" x14ac:dyDescent="0.25"/>
    <row r="74" s="13" customFormat="1" hidden="1" x14ac:dyDescent="0.25"/>
    <row r="75" s="13" customFormat="1" hidden="1" x14ac:dyDescent="0.25"/>
    <row r="76" s="13" customFormat="1" hidden="1" x14ac:dyDescent="0.25"/>
    <row r="77" s="13" customFormat="1" hidden="1" x14ac:dyDescent="0.25"/>
    <row r="78" s="13" customFormat="1" hidden="1" x14ac:dyDescent="0.25"/>
    <row r="79" s="13" customFormat="1" hidden="1" x14ac:dyDescent="0.25"/>
    <row r="80" s="13" customFormat="1" hidden="1" x14ac:dyDescent="0.25"/>
    <row r="81" s="13" customFormat="1" hidden="1" x14ac:dyDescent="0.25"/>
    <row r="82" s="13" customFormat="1" hidden="1" x14ac:dyDescent="0.25"/>
    <row r="83" s="13" customFormat="1" hidden="1" x14ac:dyDescent="0.25"/>
    <row r="84" s="13" customFormat="1" hidden="1" x14ac:dyDescent="0.25"/>
    <row r="85" s="13" customFormat="1" hidden="1" x14ac:dyDescent="0.25"/>
    <row r="86" s="13" customFormat="1" hidden="1" x14ac:dyDescent="0.25"/>
    <row r="87" s="13" customFormat="1" hidden="1" x14ac:dyDescent="0.25"/>
    <row r="88" s="13" customFormat="1" hidden="1" x14ac:dyDescent="0.25"/>
    <row r="89" s="13" customFormat="1" hidden="1" x14ac:dyDescent="0.25"/>
    <row r="90" s="13" customFormat="1" hidden="1" x14ac:dyDescent="0.25"/>
    <row r="91" s="13" customFormat="1" hidden="1" x14ac:dyDescent="0.25"/>
    <row r="92" s="13" customFormat="1" hidden="1" x14ac:dyDescent="0.25"/>
    <row r="93" s="13" customFormat="1" hidden="1" x14ac:dyDescent="0.25"/>
    <row r="94" s="13" customFormat="1" hidden="1" x14ac:dyDescent="0.25"/>
    <row r="95" s="13" customFormat="1" hidden="1" x14ac:dyDescent="0.25"/>
    <row r="96" s="13" customFormat="1" hidden="1" x14ac:dyDescent="0.25"/>
    <row r="97" s="13" customFormat="1" hidden="1" x14ac:dyDescent="0.25"/>
    <row r="98" s="13" customFormat="1" hidden="1" x14ac:dyDescent="0.25"/>
    <row r="99" s="13" customFormat="1" hidden="1" x14ac:dyDescent="0.25"/>
    <row r="100" s="13" customFormat="1" hidden="1" x14ac:dyDescent="0.25"/>
    <row r="101" s="13" customFormat="1" hidden="1" x14ac:dyDescent="0.25"/>
    <row r="102" s="13" customFormat="1" hidden="1" x14ac:dyDescent="0.25"/>
    <row r="103" s="13" customFormat="1" hidden="1" x14ac:dyDescent="0.25"/>
    <row r="104" s="13" customFormat="1" hidden="1" x14ac:dyDescent="0.25"/>
    <row r="105" s="13" customFormat="1" hidden="1" x14ac:dyDescent="0.25"/>
    <row r="106" s="13" customFormat="1" hidden="1" x14ac:dyDescent="0.25"/>
    <row r="107" s="13" customFormat="1" hidden="1" x14ac:dyDescent="0.25"/>
    <row r="108" s="13" customFormat="1" hidden="1" x14ac:dyDescent="0.25"/>
    <row r="109" s="13" customFormat="1" hidden="1" x14ac:dyDescent="0.25"/>
    <row r="110" s="13" customFormat="1" hidden="1" x14ac:dyDescent="0.25"/>
    <row r="111" s="13" customFormat="1" hidden="1" x14ac:dyDescent="0.25"/>
    <row r="112" s="13" customFormat="1" hidden="1" x14ac:dyDescent="0.25"/>
    <row r="113" s="13" customFormat="1" hidden="1" x14ac:dyDescent="0.25"/>
    <row r="114" s="13" customFormat="1" hidden="1" x14ac:dyDescent="0.25"/>
    <row r="115" s="13" customFormat="1" hidden="1" x14ac:dyDescent="0.25"/>
    <row r="116" s="13" customFormat="1" hidden="1" x14ac:dyDescent="0.25"/>
    <row r="117" s="13" customFormat="1" hidden="1" x14ac:dyDescent="0.25"/>
    <row r="118" s="13" customFormat="1" hidden="1" x14ac:dyDescent="0.25"/>
    <row r="119" s="13" customFormat="1" hidden="1" x14ac:dyDescent="0.25"/>
    <row r="120" s="13" customFormat="1" hidden="1" x14ac:dyDescent="0.25"/>
    <row r="121" s="13" customFormat="1" hidden="1" x14ac:dyDescent="0.25"/>
    <row r="122" s="13" customFormat="1" hidden="1" x14ac:dyDescent="0.25"/>
    <row r="123" s="13" customFormat="1" hidden="1" x14ac:dyDescent="0.25"/>
    <row r="124" s="13" customFormat="1" hidden="1" x14ac:dyDescent="0.25"/>
    <row r="125" s="13" customFormat="1" hidden="1" x14ac:dyDescent="0.25"/>
    <row r="126" s="13" customFormat="1" hidden="1" x14ac:dyDescent="0.25"/>
    <row r="127" s="13" customFormat="1" hidden="1" x14ac:dyDescent="0.25"/>
    <row r="128" s="13" customFormat="1" hidden="1" x14ac:dyDescent="0.25"/>
    <row r="129" s="13" customFormat="1" hidden="1" x14ac:dyDescent="0.25"/>
    <row r="130" s="13" customFormat="1" hidden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736B-8725-4D43-A914-3F4383F4C625}">
  <dimension ref="A1:P68"/>
  <sheetViews>
    <sheetView zoomScale="115" zoomScaleNormal="115" workbookViewId="0">
      <selection activeCell="I7" sqref="I7"/>
    </sheetView>
  </sheetViews>
  <sheetFormatPr defaultColWidth="0" defaultRowHeight="15" zeroHeight="1" x14ac:dyDescent="0.25"/>
  <cols>
    <col min="1" max="15" width="8.7109375" customWidth="1"/>
    <col min="16" max="16" width="11.85546875" customWidth="1"/>
    <col min="17" max="16384" width="8.7109375" hidden="1"/>
  </cols>
  <sheetData>
    <row r="1" spans="1:1" s="32" customFormat="1" ht="18.75" x14ac:dyDescent="0.3">
      <c r="A1" s="31" t="s">
        <v>43</v>
      </c>
    </row>
    <row r="2" spans="1:1" s="13" customFormat="1" x14ac:dyDescent="0.25"/>
    <row r="3" spans="1:1" s="13" customFormat="1" x14ac:dyDescent="0.25"/>
    <row r="4" spans="1:1" s="13" customFormat="1" x14ac:dyDescent="0.25"/>
    <row r="5" spans="1:1" s="13" customFormat="1" x14ac:dyDescent="0.25"/>
    <row r="6" spans="1:1" s="13" customFormat="1" x14ac:dyDescent="0.25"/>
    <row r="7" spans="1:1" s="13" customFormat="1" x14ac:dyDescent="0.25"/>
    <row r="8" spans="1:1" s="13" customFormat="1" x14ac:dyDescent="0.25"/>
    <row r="9" spans="1:1" s="13" customFormat="1" x14ac:dyDescent="0.25"/>
    <row r="10" spans="1:1" s="13" customFormat="1" x14ac:dyDescent="0.25"/>
    <row r="11" spans="1:1" s="13" customFormat="1" x14ac:dyDescent="0.25"/>
    <row r="12" spans="1:1" s="13" customFormat="1" x14ac:dyDescent="0.25"/>
    <row r="13" spans="1:1" s="13" customFormat="1" x14ac:dyDescent="0.25"/>
    <row r="14" spans="1:1" s="13" customFormat="1" x14ac:dyDescent="0.25"/>
    <row r="15" spans="1:1" s="13" customFormat="1" x14ac:dyDescent="0.25"/>
    <row r="16" spans="1:1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AA7C-02C3-49E9-A056-6F907A321E8A}">
  <dimension ref="A1:AL66"/>
  <sheetViews>
    <sheetView workbookViewId="0">
      <selection activeCell="B16" sqref="B16"/>
    </sheetView>
  </sheetViews>
  <sheetFormatPr defaultRowHeight="15" x14ac:dyDescent="0.25"/>
  <cols>
    <col min="1" max="1" width="8.7109375" style="30"/>
    <col min="2" max="2" width="114.5703125" customWidth="1"/>
    <col min="3" max="38" width="8.7109375" style="13"/>
  </cols>
  <sheetData>
    <row r="1" spans="1:2" ht="18.75" x14ac:dyDescent="0.3">
      <c r="B1" s="35" t="s">
        <v>44</v>
      </c>
    </row>
    <row r="2" spans="1:2" ht="49.5" x14ac:dyDescent="0.25">
      <c r="A2" s="30">
        <v>1</v>
      </c>
      <c r="B2" s="34" t="s">
        <v>45</v>
      </c>
    </row>
    <row r="3" spans="1:2" ht="16.5" x14ac:dyDescent="0.25">
      <c r="B3" s="34"/>
    </row>
    <row r="4" spans="1:2" ht="16.5" x14ac:dyDescent="0.25">
      <c r="A4" s="30">
        <v>2</v>
      </c>
      <c r="B4" s="34" t="s">
        <v>46</v>
      </c>
    </row>
    <row r="5" spans="1:2" ht="16.5" x14ac:dyDescent="0.25">
      <c r="B5" s="34"/>
    </row>
    <row r="6" spans="1:2" ht="33" x14ac:dyDescent="0.25">
      <c r="A6" s="30">
        <v>3</v>
      </c>
      <c r="B6" s="34" t="s">
        <v>47</v>
      </c>
    </row>
    <row r="7" spans="1:2" ht="16.5" x14ac:dyDescent="0.25">
      <c r="B7" s="34"/>
    </row>
    <row r="8" spans="1:2" ht="82.5" x14ac:dyDescent="0.25">
      <c r="A8" s="30">
        <v>4</v>
      </c>
      <c r="B8" s="34" t="s">
        <v>48</v>
      </c>
    </row>
    <row r="9" spans="1:2" ht="16.5" x14ac:dyDescent="0.25">
      <c r="B9" s="34"/>
    </row>
    <row r="10" spans="1:2" ht="16.5" x14ac:dyDescent="0.25">
      <c r="A10" s="30">
        <v>5</v>
      </c>
      <c r="B10" s="34" t="s">
        <v>26</v>
      </c>
    </row>
    <row r="11" spans="1:2" ht="16.5" x14ac:dyDescent="0.25">
      <c r="B11" s="34"/>
    </row>
    <row r="12" spans="1:2" ht="33" x14ac:dyDescent="0.25">
      <c r="A12" s="30">
        <v>6</v>
      </c>
      <c r="B12" s="34" t="s">
        <v>49</v>
      </c>
    </row>
    <row r="13" spans="1:2" ht="16.5" x14ac:dyDescent="0.25">
      <c r="B13" s="34"/>
    </row>
    <row r="14" spans="1:2" ht="16.5" x14ac:dyDescent="0.25">
      <c r="A14" s="30">
        <v>7</v>
      </c>
      <c r="B14" s="34" t="s">
        <v>50</v>
      </c>
    </row>
    <row r="15" spans="1:2" ht="16.5" x14ac:dyDescent="0.25">
      <c r="B15" s="34"/>
    </row>
    <row r="16" spans="1:2" ht="33" x14ac:dyDescent="0.25">
      <c r="A16" s="30">
        <v>8</v>
      </c>
      <c r="B16" s="34" t="s">
        <v>51</v>
      </c>
    </row>
    <row r="17" spans="1:2" ht="16.5" x14ac:dyDescent="0.25">
      <c r="B17" s="34"/>
    </row>
    <row r="18" spans="1:2" ht="16.5" x14ac:dyDescent="0.25">
      <c r="A18" s="30">
        <v>9</v>
      </c>
      <c r="B18" s="34" t="s">
        <v>52</v>
      </c>
    </row>
    <row r="19" spans="1:2" ht="16.5" x14ac:dyDescent="0.25">
      <c r="B19" s="34" t="s">
        <v>53</v>
      </c>
    </row>
    <row r="20" spans="1:2" x14ac:dyDescent="0.25">
      <c r="B20" s="33"/>
    </row>
    <row r="21" spans="1:2" s="13" customFormat="1" x14ac:dyDescent="0.25"/>
    <row r="22" spans="1:2" s="13" customFormat="1" x14ac:dyDescent="0.25"/>
    <row r="23" spans="1:2" s="13" customFormat="1" x14ac:dyDescent="0.25"/>
    <row r="24" spans="1:2" s="13" customFormat="1" x14ac:dyDescent="0.25"/>
    <row r="25" spans="1:2" s="13" customFormat="1" x14ac:dyDescent="0.25"/>
    <row r="26" spans="1:2" s="13" customFormat="1" x14ac:dyDescent="0.25"/>
    <row r="27" spans="1:2" s="13" customFormat="1" x14ac:dyDescent="0.25"/>
    <row r="28" spans="1:2" s="13" customFormat="1" x14ac:dyDescent="0.25"/>
    <row r="29" spans="1:2" s="13" customFormat="1" x14ac:dyDescent="0.25"/>
    <row r="30" spans="1:2" s="13" customFormat="1" x14ac:dyDescent="0.25"/>
    <row r="31" spans="1:2" s="13" customFormat="1" x14ac:dyDescent="0.25"/>
    <row r="32" spans="1: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pans="1:1" s="13" customFormat="1" x14ac:dyDescent="0.25"/>
    <row r="50" spans="1:1" s="13" customFormat="1" x14ac:dyDescent="0.25"/>
    <row r="51" spans="1:1" s="13" customFormat="1" x14ac:dyDescent="0.25"/>
    <row r="52" spans="1:1" s="13" customFormat="1" x14ac:dyDescent="0.25"/>
    <row r="53" spans="1:1" s="13" customFormat="1" x14ac:dyDescent="0.25"/>
    <row r="54" spans="1:1" s="13" customFormat="1" x14ac:dyDescent="0.25"/>
    <row r="55" spans="1:1" s="13" customFormat="1" x14ac:dyDescent="0.25"/>
    <row r="56" spans="1:1" s="13" customFormat="1" x14ac:dyDescent="0.25"/>
    <row r="57" spans="1:1" s="13" customFormat="1" x14ac:dyDescent="0.25"/>
    <row r="58" spans="1:1" s="13" customFormat="1" x14ac:dyDescent="0.25"/>
    <row r="59" spans="1:1" s="13" customFormat="1" x14ac:dyDescent="0.25"/>
    <row r="60" spans="1:1" s="13" customFormat="1" x14ac:dyDescent="0.25"/>
    <row r="61" spans="1:1" s="13" customFormat="1" x14ac:dyDescent="0.25">
      <c r="A61" s="30"/>
    </row>
    <row r="62" spans="1:1" s="13" customFormat="1" x14ac:dyDescent="0.25">
      <c r="A62" s="30"/>
    </row>
    <row r="63" spans="1:1" s="13" customFormat="1" x14ac:dyDescent="0.25">
      <c r="A63" s="30"/>
    </row>
    <row r="64" spans="1:1" s="13" customFormat="1" x14ac:dyDescent="0.25">
      <c r="A64" s="30"/>
    </row>
    <row r="65" spans="1:1" s="13" customFormat="1" x14ac:dyDescent="0.25">
      <c r="A65" s="30"/>
    </row>
    <row r="66" spans="1:1" s="13" customFormat="1" x14ac:dyDescent="0.25">
      <c r="A66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UnitedHealthcare of Illinois, Inc. Reallocation of Expenses and Investment Income 1a MCS (uhc24supp1a.xlsx)</DocTitle>
    <_x0055_RL2 xmlns="197dce87-66b0-4d13-ab68-c175b121ab85">/facilities/insurance/managedcare/reports/financial/docs/2024/uhc24supp1a.xlsx</_x0055_RL2>
    <Comments xmlns="197dce87-66b0-4d13-ab68-c175b121ab85" xsi:nil="true"/>
  </documentManagement>
</p:properties>
</file>

<file path=customXml/itemProps1.xml><?xml version="1.0" encoding="utf-8"?>
<ds:datastoreItem xmlns:ds="http://schemas.openxmlformats.org/officeDocument/2006/customXml" ds:itemID="{B111DF53-25DB-4775-8D25-C334BA0FA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CF5861-A53F-42B1-9264-858557FA5E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CB5131-538D-4A09-B604-710DCECFA977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d7a0ad8a-c71d-4ce7-94c7-383a5f46deff"/>
    <ds:schemaRef ds:uri="http://schemas.microsoft.com/office/2006/documentManagement/types"/>
    <ds:schemaRef ds:uri="197dce87-66b0-4d13-ab68-c175b121ab85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</vt:lpstr>
      <vt:lpstr>Explanations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UnitedHealthcare of Illinois, Inc. Reallocation of Expenses and Investment Income 1a</dc:title>
  <dc:creator>HEALTH.MCS@state.mn.us</dc:creator>
  <dcterms:created xsi:type="dcterms:W3CDTF">2024-11-14T17:22:11Z</dcterms:created>
  <dcterms:modified xsi:type="dcterms:W3CDTF">2025-06-27T20:16:47Z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0x0101004A723ADC01041943B51344A809069549</vt:lpwstr>
  </property>
  <property fmtid="{D5CDD505-2E9C-101B-9397-08002B2CF9AE}" pid="5" name="MediaServiceImageTags">
    <vt:lpwstr/>
  </property>
  <property fmtid="{D5CDD505-2E9C-101B-9397-08002B2CF9AE}" pid="6" name="URL">
    <vt:lpwstr>, </vt:lpwstr>
  </property>
</Properties>
</file>